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tabRatio="720" activeTab="1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sheet'!$A$1:$H$59</definedName>
    <definedName name="_xlnm.Print_Area" localSheetId="3">'Cash flow'!$A$1:$E$62</definedName>
    <definedName name="_xlnm.Print_Area" localSheetId="2">'Changes in equity'!$A$1:$J$69</definedName>
    <definedName name="_xlnm.Print_Area" localSheetId="0">'Income statement'!$A$1:$H$55</definedName>
  </definedNames>
  <calcPr fullCalcOnLoad="1"/>
</workbook>
</file>

<file path=xl/sharedStrings.xml><?xml version="1.0" encoding="utf-8"?>
<sst xmlns="http://schemas.openxmlformats.org/spreadsheetml/2006/main" count="197" uniqueCount="152">
  <si>
    <t>Minority interests</t>
  </si>
  <si>
    <t>RM’000</t>
  </si>
  <si>
    <t>Investment in associated companies</t>
  </si>
  <si>
    <t>Other investments</t>
  </si>
  <si>
    <t>Borrowings</t>
  </si>
  <si>
    <t>Term loans</t>
  </si>
  <si>
    <t>Deferred taxation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</si>
  <si>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</si>
  <si>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</si>
  <si>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</si>
  <si>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</si>
  <si>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</si>
  <si>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</si>
  <si>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</si>
  <si>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</si>
  <si>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</si>
  <si>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</si>
  <si>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</si>
  <si>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</si>
  <si>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Profit before taxation</t>
  </si>
  <si>
    <t>Non-cash items</t>
  </si>
  <si>
    <t>Net change in current assets</t>
  </si>
  <si>
    <t>Net change in current liabilities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</si>
  <si>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</si>
  <si>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</si>
  <si>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</si>
  <si>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</si>
  <si>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</si>
  <si>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</si>
  <si>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</si>
  <si>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</si>
  <si>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</si>
  <si>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</si>
  <si>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</si>
  <si>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</si>
  <si>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</si>
  <si>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</si>
  <si>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</si>
  <si>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 xml:space="preserve">  associated companies</t>
  </si>
  <si>
    <t>N/A</t>
  </si>
  <si>
    <t>Interest expense</t>
  </si>
  <si>
    <t>Interest income</t>
  </si>
  <si>
    <t>Dividend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</si>
  <si>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</si>
  <si>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</si>
  <si>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</si>
  <si>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</si>
  <si>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</si>
  <si>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</si>
  <si>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</si>
  <si>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</si>
  <si>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Bank overdrafts</t>
  </si>
  <si>
    <t>Non operating items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</si>
  <si>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</si>
  <si>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</si>
  <si>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</si>
  <si>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</si>
  <si>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</si>
  <si>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</si>
  <si>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</si>
  <si>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</si>
  <si>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</si>
  <si>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</si>
  <si>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</si>
  <si>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>Prepayment against future revenues</t>
  </si>
  <si>
    <t xml:space="preserve">Redeemable convertible </t>
  </si>
  <si>
    <t xml:space="preserve">  subordinated loans</t>
  </si>
  <si>
    <t>Finance lease liabilities</t>
  </si>
  <si>
    <t>Foreign</t>
  </si>
  <si>
    <t>Exchange</t>
  </si>
  <si>
    <t>Non-distributable</t>
  </si>
  <si>
    <t>Goodwill</t>
  </si>
  <si>
    <t xml:space="preserve">  differences </t>
  </si>
  <si>
    <t>Capital*</t>
  </si>
  <si>
    <t>(Unaudited)</t>
  </si>
  <si>
    <t>At 1 February 2003</t>
  </si>
  <si>
    <t>Quarterly report on unaudited consolidated results</t>
  </si>
  <si>
    <t>31.01.03</t>
  </si>
  <si>
    <t>Reserve</t>
  </si>
  <si>
    <t xml:space="preserve">Net profit </t>
  </si>
  <si>
    <t xml:space="preserve">  for the period</t>
  </si>
  <si>
    <t>As at</t>
  </si>
  <si>
    <t>ended</t>
  </si>
  <si>
    <t>Share of results in associates</t>
  </si>
  <si>
    <t>Net profit for the period</t>
  </si>
  <si>
    <t>Cash flows from operating activities</t>
  </si>
  <si>
    <t>Net cash used in operating activities</t>
  </si>
  <si>
    <t>Cash flows from investing activities</t>
  </si>
  <si>
    <t>Advances to associates</t>
  </si>
  <si>
    <t>Cash flows from financing activities</t>
  </si>
  <si>
    <t>Drawdown of term loans</t>
  </si>
  <si>
    <t>Repayment of term loans</t>
  </si>
  <si>
    <t>Repayment of lease financing</t>
  </si>
  <si>
    <t>Effects of exchange rate changes</t>
  </si>
  <si>
    <t>Cash &amp; Cash Equivalents at beginning of financial period</t>
  </si>
  <si>
    <t>Cash and cash equivalents at end of financial period</t>
  </si>
  <si>
    <t>Cash generated from operations</t>
  </si>
  <si>
    <t>Net cash used in investing activities</t>
  </si>
  <si>
    <t>Net cash generated from financing activities</t>
  </si>
  <si>
    <t>(The Condensed Consolidated Balance Sheet should be read in conjunction with the</t>
  </si>
  <si>
    <t>Condensed Consolidated Income Statements</t>
  </si>
  <si>
    <t>(The Condensed Consolidated Income Statements should be read in conjunction with</t>
  </si>
  <si>
    <t>the Audited Financial Statements for the financial year ended 31st January 2003)</t>
  </si>
  <si>
    <t>Condensed Consolidated Balance Sheets</t>
  </si>
  <si>
    <t>Audited Financial Statements for the financial year ended 31st January 2003)</t>
  </si>
  <si>
    <t>Capital**</t>
  </si>
  <si>
    <t>** - The non-distributable capital reserves mainly consist of share premium of another company that</t>
  </si>
  <si>
    <t xml:space="preserve">       merged with the Group in 1976.</t>
  </si>
  <si>
    <t xml:space="preserve">(The Condensed Consolidated Cash Flow Statement should be read in conjunction with </t>
  </si>
  <si>
    <t>Deferred taxation assets</t>
  </si>
  <si>
    <t>- As restated</t>
  </si>
  <si>
    <t>Non current liabilities</t>
  </si>
  <si>
    <t>Note: N/A - Not applicable</t>
  </si>
  <si>
    <t>Quarter ended</t>
  </si>
  <si>
    <t>Deposits, bank and cash balances</t>
  </si>
  <si>
    <t xml:space="preserve">- Prior year adjustment </t>
  </si>
  <si>
    <t>Dividend</t>
  </si>
  <si>
    <t>Issue of share capital</t>
  </si>
  <si>
    <r>
      <t>(Audited)</t>
    </r>
    <r>
      <rPr>
        <b/>
        <i/>
        <sz val="9"/>
        <rFont val="Courier New"/>
        <family val="3"/>
      </rPr>
      <t>#</t>
    </r>
  </si>
  <si>
    <t>Net cash outflows from acquisition of subsidiaries</t>
  </si>
  <si>
    <t>Unaudited Condensed Consolidated Cash Flow Statement</t>
  </si>
  <si>
    <t xml:space="preserve">  (Note 25)</t>
  </si>
  <si>
    <t>Dividend paid to minority shareholders</t>
  </si>
  <si>
    <t>Net decrease in cash and cash equivalents</t>
  </si>
  <si>
    <t>Investment in jointly controlled entities</t>
  </si>
  <si>
    <t>Dividend payable</t>
  </si>
  <si>
    <t>As at 31 October 2003</t>
  </si>
  <si>
    <t>For the period ended 31 October 2003</t>
  </si>
  <si>
    <t>31.10.03</t>
  </si>
  <si>
    <t>31.10.02</t>
  </si>
  <si>
    <t>Cumulative 9 months</t>
  </si>
  <si>
    <t>At 31 October 2003</t>
  </si>
  <si>
    <t>9 months</t>
  </si>
  <si>
    <t>Purchase of investment in associates</t>
  </si>
  <si>
    <t>Dividend paid</t>
  </si>
  <si>
    <t>Net current (liabilities)/assets</t>
  </si>
  <si>
    <t>Condensed Unaudited Consolidated Statement of Changes in Equity</t>
  </si>
  <si>
    <t xml:space="preserve"> the Audited Financial Statements for the financial year ended 31st January 2003)</t>
  </si>
  <si>
    <t>(The Condensed Unaudited Consolidated Statement Of Changes in Equity should be read in conjunction with</t>
  </si>
  <si>
    <t>Purchase of investments</t>
  </si>
  <si>
    <t>Proceeds from sale of investments</t>
  </si>
  <si>
    <t>At 1 February 2002</t>
  </si>
  <si>
    <t xml:space="preserve">  adoption of MASB 19</t>
  </si>
  <si>
    <t>At 31 October 2002</t>
  </si>
  <si>
    <r>
      <t xml:space="preserve"> </t>
    </r>
    <r>
      <rPr>
        <b/>
        <i/>
        <sz val="9"/>
        <rFont val="Courier New"/>
        <family val="3"/>
      </rPr>
      <t>#</t>
    </r>
    <r>
      <rPr>
        <i/>
        <sz val="9"/>
        <rFont val="Courier New"/>
        <family val="3"/>
      </rPr>
      <t xml:space="preserve"> - After incorporating Prior Year Adjustments into the audited financial statements.</t>
    </r>
  </si>
  <si>
    <t>*  - The distributable capital reserves comprises mainly the net gain from disposals of investments</t>
  </si>
  <si>
    <t xml:space="preserve">Net tangible assets </t>
  </si>
  <si>
    <t xml:space="preserve"> per share (sen)</t>
  </si>
  <si>
    <t>76 @</t>
  </si>
  <si>
    <t xml:space="preserve">  @ - The NTA per share previously reported as 106 sen has been restated to exclude the</t>
  </si>
  <si>
    <t>Amount due from associated companies</t>
  </si>
  <si>
    <t xml:space="preserve">      goodwill arising from the acquisition of investment in Malakoff in year 2000.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</si>
</sst>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.0"/>
    <numFmt numFmtId="185" formatCode="_(* #,##0_);_(* \(#,##0\);_(* &quot;-&quot;??_);_(@_)"/>
    <numFmt numFmtId="186" formatCode="0.00_);[Red]\(0.00\)"/>
    <numFmt numFmtId="187" formatCode="_(* #,##0.0_);_(* \(#,##0.0\);_(* &quot;-&quot;??_);_(@_)"/>
    <numFmt numFmtId="188" formatCode="#,##0.0_);\(#,##0.0\)"/>
    <numFmt numFmtId="189" formatCode="#,##0.0_);[Red]\(#,##0.0\)"/>
    <numFmt numFmtId="190" formatCode="_(* #,##0.000_);_(* \(#,##0.000\);_(* &quot;-&quot;??_);_(@_)"/>
    <numFmt numFmtId="191" formatCode="_(* #,##0.0000_);_(* \(#,##0.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9"/>
      <name val="Courier New"/>
      <family val="3"/>
    </font>
    <font>
      <b/>
      <i/>
      <sz val="9"/>
      <name val="Courier New"/>
      <family val="3"/>
    </font>
    <font>
      <i/>
      <sz val="9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85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85" fontId="6" fillId="0" borderId="0" xfId="15" applyNumberFormat="1" applyFont="1" applyBorder="1" applyAlignment="1">
      <alignment/>
    </xf>
    <xf numFmtId="185" fontId="6" fillId="0" borderId="0" xfId="15" applyNumberFormat="1" applyFont="1" applyAlignment="1">
      <alignment/>
    </xf>
    <xf numFmtId="185" fontId="6" fillId="0" borderId="0" xfId="15" applyNumberFormat="1" applyFont="1" applyFill="1" applyAlignment="1">
      <alignment/>
    </xf>
    <xf numFmtId="185" fontId="6" fillId="0" borderId="2" xfId="15" applyNumberFormat="1" applyFont="1" applyBorder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185" fontId="6" fillId="0" borderId="0" xfId="15" applyNumberFormat="1" applyFont="1" applyFill="1" applyAlignment="1">
      <alignment vertical="center"/>
    </xf>
    <xf numFmtId="185" fontId="6" fillId="0" borderId="0" xfId="15" applyNumberFormat="1" applyFont="1" applyFill="1" applyBorder="1" applyAlignment="1">
      <alignment vertical="center"/>
    </xf>
    <xf numFmtId="185" fontId="6" fillId="0" borderId="1" xfId="15" applyNumberFormat="1" applyFont="1" applyBorder="1" applyAlignment="1">
      <alignment vertical="center"/>
    </xf>
    <xf numFmtId="185" fontId="6" fillId="0" borderId="0" xfId="15" applyNumberFormat="1" applyFont="1" applyBorder="1" applyAlignment="1">
      <alignment vertical="center"/>
    </xf>
    <xf numFmtId="185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85" fontId="0" fillId="0" borderId="0" xfId="15" applyNumberFormat="1" applyFont="1" applyAlignment="1">
      <alignment vertical="center"/>
    </xf>
    <xf numFmtId="185" fontId="6" fillId="0" borderId="1" xfId="15" applyNumberFormat="1" applyFont="1" applyFill="1" applyBorder="1" applyAlignment="1">
      <alignment vertical="center"/>
    </xf>
    <xf numFmtId="185" fontId="7" fillId="0" borderId="0" xfId="15" applyNumberFormat="1" applyFont="1" applyAlignment="1">
      <alignment vertical="center"/>
    </xf>
    <xf numFmtId="185" fontId="6" fillId="0" borderId="0" xfId="15" applyNumberFormat="1" applyFont="1" applyAlignment="1" quotePrefix="1">
      <alignment vertical="center"/>
    </xf>
    <xf numFmtId="185" fontId="0" fillId="0" borderId="0" xfId="15" applyNumberFormat="1" applyFont="1" applyAlignment="1">
      <alignment vertical="center"/>
    </xf>
    <xf numFmtId="185" fontId="7" fillId="0" borderId="0" xfId="15" applyNumberFormat="1" applyFont="1" applyAlignment="1">
      <alignment vertical="center"/>
    </xf>
    <xf numFmtId="185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185" fontId="6" fillId="0" borderId="2" xfId="15" applyNumberFormat="1" applyFont="1" applyFill="1" applyBorder="1" applyAlignment="1">
      <alignment vertical="center"/>
    </xf>
    <xf numFmtId="185" fontId="6" fillId="0" borderId="2" xfId="15" applyNumberFormat="1" applyFont="1" applyBorder="1" applyAlignment="1">
      <alignment vertical="center"/>
    </xf>
    <xf numFmtId="185" fontId="7" fillId="0" borderId="1" xfId="15" applyNumberFormat="1" applyFont="1" applyBorder="1" applyAlignment="1">
      <alignment vertical="center"/>
    </xf>
    <xf numFmtId="185" fontId="7" fillId="0" borderId="3" xfId="15" applyNumberFormat="1" applyFont="1" applyBorder="1" applyAlignment="1">
      <alignment vertical="center"/>
    </xf>
    <xf numFmtId="185" fontId="7" fillId="0" borderId="0" xfId="15" applyNumberFormat="1" applyFont="1" applyBorder="1" applyAlignment="1">
      <alignment vertical="center"/>
    </xf>
    <xf numFmtId="185" fontId="7" fillId="0" borderId="2" xfId="15" applyNumberFormat="1" applyFont="1" applyBorder="1" applyAlignment="1">
      <alignment vertical="center"/>
    </xf>
    <xf numFmtId="0" fontId="7" fillId="0" borderId="0" xfId="0" applyNumberFormat="1" applyFont="1" applyAlignment="1" quotePrefix="1">
      <alignment horizontal="center"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85" fontId="10" fillId="0" borderId="0" xfId="15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5" fontId="0" fillId="0" borderId="0" xfId="15" applyNumberFormat="1" applyFont="1" applyAlignment="1">
      <alignment vertical="center"/>
    </xf>
    <xf numFmtId="43" fontId="6" fillId="0" borderId="0" xfId="15" applyNumberFormat="1" applyFont="1" applyFill="1" applyAlignment="1">
      <alignment vertical="center"/>
    </xf>
    <xf numFmtId="185" fontId="0" fillId="0" borderId="0" xfId="15" applyNumberFormat="1" applyFont="1" applyFill="1" applyAlignment="1">
      <alignment vertical="center"/>
    </xf>
    <xf numFmtId="37" fontId="7" fillId="0" borderId="0" xfId="15" applyNumberFormat="1" applyFont="1" applyFill="1" applyAlignment="1">
      <alignment vertical="center"/>
    </xf>
    <xf numFmtId="185" fontId="7" fillId="0" borderId="0" xfId="15" applyNumberFormat="1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185" fontId="0" fillId="0" borderId="0" xfId="15" applyNumberFormat="1" applyFont="1" applyFill="1" applyAlignment="1">
      <alignment vertical="center"/>
    </xf>
    <xf numFmtId="0" fontId="7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37">
      <selection activeCell="I12" sqref="I12"/>
    </sheetView>
  </sheetViews>
  <sheetFormatPr defaultColWidth="9.140625" defaultRowHeight="12.75"/>
  <cols>
    <col min="1" max="1" width="33.28125" style="2" customWidth="1"/>
    <col min="2" max="2" width="13.28125" style="12" customWidth="1"/>
    <col min="3" max="3" width="1.28515625" style="11" customWidth="1"/>
    <col min="4" max="4" width="13.28125" style="12" customWidth="1"/>
    <col min="5" max="5" width="1.28515625" style="11" customWidth="1"/>
    <col min="6" max="6" width="13.28125" style="12" customWidth="1"/>
    <col min="7" max="7" width="1.28515625" style="11" customWidth="1"/>
    <col min="8" max="8" width="13.28125" style="12" customWidth="1"/>
    <col min="9" max="9" width="11.28125" style="2" bestFit="1" customWidth="1"/>
    <col min="10" max="16384" width="9.140625" style="2" customWidth="1"/>
  </cols>
  <sheetData>
    <row r="1" ht="19.5">
      <c r="A1" s="23" t="s">
        <v>100</v>
      </c>
    </row>
    <row r="2" ht="19.5">
      <c r="A2" s="23" t="s">
        <v>76</v>
      </c>
    </row>
    <row r="3" spans="1:9" ht="19.5">
      <c r="A3" s="23" t="s">
        <v>127</v>
      </c>
      <c r="B3" s="11"/>
      <c r="D3" s="11"/>
      <c r="F3" s="11"/>
      <c r="H3" s="11"/>
      <c r="I3" s="3"/>
    </row>
    <row r="4" spans="1:9" s="14" customFormat="1" ht="13.5">
      <c r="A4" s="55"/>
      <c r="B4" s="15"/>
      <c r="C4" s="15"/>
      <c r="D4" s="15"/>
      <c r="E4" s="15"/>
      <c r="F4" s="15"/>
      <c r="G4" s="15"/>
      <c r="H4" s="15"/>
      <c r="I4" s="56"/>
    </row>
    <row r="5" spans="1:9" s="14" customFormat="1" ht="13.5">
      <c r="A5" s="55"/>
      <c r="B5" s="73"/>
      <c r="C5" s="74" t="s">
        <v>113</v>
      </c>
      <c r="D5" s="73"/>
      <c r="E5" s="73"/>
      <c r="F5" s="73"/>
      <c r="G5" s="65" t="s">
        <v>130</v>
      </c>
      <c r="H5" s="64"/>
      <c r="I5" s="56"/>
    </row>
    <row r="6" spans="2:8" s="14" customFormat="1" ht="13.5">
      <c r="B6" s="73" t="s">
        <v>128</v>
      </c>
      <c r="C6" s="75"/>
      <c r="D6" s="73" t="s">
        <v>129</v>
      </c>
      <c r="E6" s="75"/>
      <c r="F6" s="73" t="s">
        <v>128</v>
      </c>
      <c r="G6" s="53"/>
      <c r="H6" s="64" t="s">
        <v>129</v>
      </c>
    </row>
    <row r="7" spans="1:8" s="14" customFormat="1" ht="13.5">
      <c r="A7" s="16"/>
      <c r="B7" s="53" t="s">
        <v>9</v>
      </c>
      <c r="C7" s="53"/>
      <c r="D7" s="53" t="s">
        <v>9</v>
      </c>
      <c r="E7" s="53"/>
      <c r="F7" s="53" t="s">
        <v>9</v>
      </c>
      <c r="G7" s="53"/>
      <c r="H7" s="53" t="s">
        <v>9</v>
      </c>
    </row>
    <row r="8" spans="1:8" s="14" customFormat="1" ht="13.5">
      <c r="A8" s="16"/>
      <c r="B8" s="63" t="s">
        <v>74</v>
      </c>
      <c r="C8" s="53"/>
      <c r="D8" s="63" t="s">
        <v>74</v>
      </c>
      <c r="E8" s="53"/>
      <c r="F8" s="63" t="s">
        <v>74</v>
      </c>
      <c r="G8" s="53"/>
      <c r="H8" s="63" t="s">
        <v>74</v>
      </c>
    </row>
    <row r="9" spans="2:8" s="14" customFormat="1" ht="13.5">
      <c r="B9" s="17"/>
      <c r="C9" s="18"/>
      <c r="D9" s="17"/>
      <c r="E9" s="18"/>
      <c r="F9" s="17"/>
      <c r="G9" s="18"/>
      <c r="H9" s="17"/>
    </row>
    <row r="10" spans="1:8" s="14" customFormat="1" ht="13.5">
      <c r="A10" s="24" t="s">
        <v>15</v>
      </c>
      <c r="B10" s="28">
        <v>252007</v>
      </c>
      <c r="C10" s="29"/>
      <c r="D10" s="28">
        <v>200050</v>
      </c>
      <c r="E10" s="29"/>
      <c r="F10" s="28">
        <v>709226</v>
      </c>
      <c r="G10" s="29">
        <v>680</v>
      </c>
      <c r="H10" s="28">
        <v>546905</v>
      </c>
    </row>
    <row r="11" spans="1:8" s="14" customFormat="1" ht="13.5">
      <c r="A11" s="24"/>
      <c r="B11" s="28"/>
      <c r="C11" s="29"/>
      <c r="D11" s="28"/>
      <c r="E11" s="29"/>
      <c r="F11" s="28"/>
      <c r="G11" s="29"/>
      <c r="H11" s="28"/>
    </row>
    <row r="12" spans="1:8" s="14" customFormat="1" ht="13.5">
      <c r="A12" s="24" t="s">
        <v>26</v>
      </c>
      <c r="B12" s="28"/>
      <c r="C12" s="29"/>
      <c r="D12" s="28"/>
      <c r="E12" s="29"/>
      <c r="F12" s="28"/>
      <c r="G12" s="29"/>
      <c r="H12" s="28"/>
    </row>
    <row r="13" spans="1:8" s="14" customFormat="1" ht="13.5">
      <c r="A13" s="24" t="s">
        <v>27</v>
      </c>
      <c r="B13" s="28">
        <v>-210008</v>
      </c>
      <c r="C13" s="29"/>
      <c r="D13" s="28">
        <v>-187017</v>
      </c>
      <c r="E13" s="29"/>
      <c r="F13" s="28">
        <v>-609387</v>
      </c>
      <c r="G13" s="29"/>
      <c r="H13" s="28">
        <v>-502317</v>
      </c>
    </row>
    <row r="14" spans="1:8" s="14" customFormat="1" ht="13.5">
      <c r="A14" s="24"/>
      <c r="B14" s="28"/>
      <c r="C14" s="29"/>
      <c r="D14" s="28"/>
      <c r="E14" s="29"/>
      <c r="F14" s="28"/>
      <c r="G14" s="29"/>
      <c r="H14" s="28"/>
    </row>
    <row r="15" spans="1:8" s="14" customFormat="1" ht="13.5">
      <c r="A15" s="24" t="s">
        <v>28</v>
      </c>
      <c r="B15" s="42">
        <v>7592</v>
      </c>
      <c r="C15" s="29"/>
      <c r="D15" s="42">
        <v>6510</v>
      </c>
      <c r="E15" s="29"/>
      <c r="F15" s="42">
        <v>20707</v>
      </c>
      <c r="G15" s="29"/>
      <c r="H15" s="42">
        <v>17056</v>
      </c>
    </row>
    <row r="16" spans="1:8" s="14" customFormat="1" ht="13.5">
      <c r="A16" s="24"/>
      <c r="B16" s="31"/>
      <c r="C16" s="31"/>
      <c r="D16" s="31"/>
      <c r="E16" s="31"/>
      <c r="F16" s="31"/>
      <c r="G16" s="31"/>
      <c r="H16" s="31"/>
    </row>
    <row r="17" spans="1:8" s="14" customFormat="1" ht="13.5">
      <c r="A17" s="24" t="s">
        <v>29</v>
      </c>
      <c r="B17" s="31">
        <f>SUM(B10:B16)</f>
        <v>49591</v>
      </c>
      <c r="C17" s="31"/>
      <c r="D17" s="28">
        <f>SUM(D10:D15)</f>
        <v>19543</v>
      </c>
      <c r="E17" s="31"/>
      <c r="F17" s="31">
        <f>SUM(F10:F16)</f>
        <v>120546</v>
      </c>
      <c r="G17" s="31"/>
      <c r="H17" s="31">
        <f>SUM(H10:H16)</f>
        <v>61644</v>
      </c>
    </row>
    <row r="18" spans="1:8" s="14" customFormat="1" ht="13.5">
      <c r="A18" s="24"/>
      <c r="B18" s="32"/>
      <c r="C18" s="31"/>
      <c r="D18" s="32"/>
      <c r="E18" s="31"/>
      <c r="F18" s="32"/>
      <c r="G18" s="31"/>
      <c r="H18" s="32"/>
    </row>
    <row r="19" spans="1:8" s="14" customFormat="1" ht="13.5">
      <c r="A19" s="24" t="s">
        <v>52</v>
      </c>
      <c r="B19" s="32">
        <v>-8659</v>
      </c>
      <c r="C19" s="31"/>
      <c r="D19" s="28">
        <v>-186</v>
      </c>
      <c r="E19" s="31"/>
      <c r="F19" s="32">
        <v>-19185</v>
      </c>
      <c r="G19" s="31"/>
      <c r="H19" s="32">
        <v>10467</v>
      </c>
    </row>
    <row r="20" spans="1:8" s="14" customFormat="1" ht="13.5">
      <c r="A20" s="24"/>
      <c r="B20" s="32"/>
      <c r="C20" s="31"/>
      <c r="D20" s="32"/>
      <c r="E20" s="31"/>
      <c r="F20" s="32"/>
      <c r="G20" s="31"/>
      <c r="H20" s="32"/>
    </row>
    <row r="21" spans="1:8" s="14" customFormat="1" ht="13.5">
      <c r="A21" s="24" t="s">
        <v>30</v>
      </c>
      <c r="B21" s="32">
        <v>-47562</v>
      </c>
      <c r="C21" s="31"/>
      <c r="D21" s="28">
        <v>-4478</v>
      </c>
      <c r="E21" s="31"/>
      <c r="F21" s="32">
        <v>-135930</v>
      </c>
      <c r="G21" s="31"/>
      <c r="H21" s="32">
        <v>-12926</v>
      </c>
    </row>
    <row r="22" spans="1:8" s="14" customFormat="1" ht="13.5">
      <c r="A22" s="24"/>
      <c r="B22" s="32"/>
      <c r="C22" s="31"/>
      <c r="D22" s="32"/>
      <c r="E22" s="31"/>
      <c r="F22" s="32"/>
      <c r="G22" s="31"/>
      <c r="H22" s="32"/>
    </row>
    <row r="23" spans="1:8" s="14" customFormat="1" ht="13.5">
      <c r="A23" s="24" t="s">
        <v>37</v>
      </c>
      <c r="B23" s="32"/>
      <c r="C23" s="31"/>
      <c r="D23" s="32"/>
      <c r="E23" s="31"/>
      <c r="F23" s="32"/>
      <c r="G23" s="31"/>
      <c r="H23" s="32"/>
    </row>
    <row r="24" spans="1:8" s="14" customFormat="1" ht="13.5">
      <c r="A24" s="24" t="s">
        <v>38</v>
      </c>
      <c r="B24" s="30">
        <v>43896</v>
      </c>
      <c r="C24" s="31"/>
      <c r="D24" s="42">
        <v>37364</v>
      </c>
      <c r="E24" s="31"/>
      <c r="F24" s="30">
        <v>124652</v>
      </c>
      <c r="G24" s="31"/>
      <c r="H24" s="30">
        <v>102784</v>
      </c>
    </row>
    <row r="25" spans="1:8" s="14" customFormat="1" ht="13.5">
      <c r="A25" s="24"/>
      <c r="B25" s="31"/>
      <c r="C25" s="31"/>
      <c r="D25" s="31"/>
      <c r="E25" s="31"/>
      <c r="F25" s="31"/>
      <c r="G25" s="31"/>
      <c r="H25" s="31"/>
    </row>
    <row r="26" spans="1:8" s="14" customFormat="1" ht="13.5">
      <c r="A26" s="24" t="s">
        <v>19</v>
      </c>
      <c r="B26" s="31">
        <f>SUM(B17:B25)</f>
        <v>37266</v>
      </c>
      <c r="C26" s="31"/>
      <c r="D26" s="31">
        <f>SUM(D17:D25)</f>
        <v>52243</v>
      </c>
      <c r="E26" s="31"/>
      <c r="F26" s="31">
        <f>SUM(F17:F25)</f>
        <v>90083</v>
      </c>
      <c r="G26" s="31"/>
      <c r="H26" s="31">
        <f>SUM(H17:H25)</f>
        <v>161969</v>
      </c>
    </row>
    <row r="27" spans="1:8" s="14" customFormat="1" ht="13.5">
      <c r="A27" s="24"/>
      <c r="B27" s="32"/>
      <c r="C27" s="31"/>
      <c r="D27" s="32"/>
      <c r="E27" s="31"/>
      <c r="F27" s="32"/>
      <c r="G27" s="31"/>
      <c r="H27" s="32"/>
    </row>
    <row r="28" spans="1:8" s="14" customFormat="1" ht="13.5">
      <c r="A28" s="24" t="s">
        <v>14</v>
      </c>
      <c r="B28" s="30">
        <v>-17081</v>
      </c>
      <c r="C28" s="31"/>
      <c r="D28" s="42">
        <v>-14485</v>
      </c>
      <c r="E28" s="31"/>
      <c r="F28" s="30">
        <v>-49417</v>
      </c>
      <c r="G28" s="31"/>
      <c r="H28" s="30">
        <v>-48391</v>
      </c>
    </row>
    <row r="29" spans="1:8" s="14" customFormat="1" ht="13.5">
      <c r="A29" s="24"/>
      <c r="B29" s="31"/>
      <c r="C29" s="31"/>
      <c r="D29" s="31"/>
      <c r="E29" s="31"/>
      <c r="F29" s="31"/>
      <c r="G29" s="31"/>
      <c r="H29" s="31"/>
    </row>
    <row r="30" spans="1:8" s="14" customFormat="1" ht="13.5">
      <c r="A30" s="24" t="s">
        <v>31</v>
      </c>
      <c r="B30" s="31">
        <f>SUM(B26:B29)</f>
        <v>20185</v>
      </c>
      <c r="C30" s="31"/>
      <c r="D30" s="31">
        <f>SUM(D26:D29)</f>
        <v>37758</v>
      </c>
      <c r="E30" s="31"/>
      <c r="F30" s="31">
        <f>SUM(F26:F29)</f>
        <v>40666</v>
      </c>
      <c r="G30" s="31"/>
      <c r="H30" s="31">
        <f>SUM(H26:H29)</f>
        <v>113578</v>
      </c>
    </row>
    <row r="31" spans="1:8" s="14" customFormat="1" ht="13.5">
      <c r="A31" s="24"/>
      <c r="B31" s="32"/>
      <c r="C31" s="31"/>
      <c r="D31" s="32"/>
      <c r="E31" s="31"/>
      <c r="F31" s="32"/>
      <c r="G31" s="31"/>
      <c r="H31" s="32"/>
    </row>
    <row r="32" spans="1:8" s="14" customFormat="1" ht="13.5">
      <c r="A32" s="24" t="s">
        <v>32</v>
      </c>
      <c r="B32" s="30">
        <v>-8653</v>
      </c>
      <c r="C32" s="31"/>
      <c r="D32" s="42">
        <v>-3161</v>
      </c>
      <c r="E32" s="31"/>
      <c r="F32" s="30">
        <v>-16488</v>
      </c>
      <c r="G32" s="31"/>
      <c r="H32" s="30">
        <v>-22342</v>
      </c>
    </row>
    <row r="33" spans="1:8" s="14" customFormat="1" ht="13.5">
      <c r="A33" s="24"/>
      <c r="B33" s="31"/>
      <c r="C33" s="31"/>
      <c r="D33" s="31"/>
      <c r="E33" s="31"/>
      <c r="F33" s="31"/>
      <c r="G33" s="31"/>
      <c r="H33" s="31"/>
    </row>
    <row r="34" spans="1:10" s="14" customFormat="1" ht="14.25" thickBot="1">
      <c r="A34" s="25" t="s">
        <v>84</v>
      </c>
      <c r="B34" s="67">
        <f>SUM(B30:B33)</f>
        <v>11532</v>
      </c>
      <c r="C34" s="31"/>
      <c r="D34" s="67">
        <f>SUM(D30:D33)</f>
        <v>34597</v>
      </c>
      <c r="E34" s="31"/>
      <c r="F34" s="67">
        <f>SUM(F30:F33)</f>
        <v>24178</v>
      </c>
      <c r="G34" s="31"/>
      <c r="H34" s="67">
        <f>SUM(H30:H33)</f>
        <v>91236</v>
      </c>
      <c r="J34" s="77"/>
    </row>
    <row r="35" spans="1:8" s="14" customFormat="1" ht="14.25" thickTop="1">
      <c r="A35" s="24"/>
      <c r="B35" s="32"/>
      <c r="C35" s="31"/>
      <c r="D35" s="32"/>
      <c r="E35" s="31"/>
      <c r="F35" s="32"/>
      <c r="G35" s="31"/>
      <c r="H35" s="32"/>
    </row>
    <row r="36" spans="1:8" s="14" customFormat="1" ht="13.5">
      <c r="A36" s="24" t="s">
        <v>33</v>
      </c>
      <c r="B36" s="32"/>
      <c r="C36" s="31"/>
      <c r="D36" s="32"/>
      <c r="E36" s="31"/>
      <c r="F36" s="32"/>
      <c r="G36" s="31"/>
      <c r="H36" s="32"/>
    </row>
    <row r="37" spans="1:8" s="14" customFormat="1" ht="13.5">
      <c r="A37" s="24" t="s">
        <v>34</v>
      </c>
      <c r="B37" s="26">
        <f>+B34/1125217.231*100</f>
        <v>1.024868770428561</v>
      </c>
      <c r="C37" s="27"/>
      <c r="D37" s="26">
        <f>+D34/836139*100</f>
        <v>4.137709160797427</v>
      </c>
      <c r="E37" s="27"/>
      <c r="F37" s="26">
        <f>+F34/1122999.372*100</f>
        <v>2.1529842850170358</v>
      </c>
      <c r="G37" s="27"/>
      <c r="H37" s="26">
        <f>+H34/836139*100</f>
        <v>10.911582882750356</v>
      </c>
    </row>
    <row r="38" spans="1:8" s="14" customFormat="1" ht="13.5">
      <c r="A38" s="24"/>
      <c r="B38" s="26"/>
      <c r="C38" s="27"/>
      <c r="D38" s="26"/>
      <c r="E38" s="27"/>
      <c r="F38" s="26"/>
      <c r="G38" s="27"/>
      <c r="H38" s="26"/>
    </row>
    <row r="39" spans="1:8" s="14" customFormat="1" ht="13.5">
      <c r="A39" s="24" t="s">
        <v>36</v>
      </c>
      <c r="B39" s="26"/>
      <c r="C39" s="27"/>
      <c r="D39" s="26"/>
      <c r="E39" s="27"/>
      <c r="F39" s="26"/>
      <c r="G39" s="27"/>
      <c r="H39" s="26"/>
    </row>
    <row r="40" spans="1:8" s="14" customFormat="1" ht="13.5">
      <c r="A40" s="24" t="s">
        <v>35</v>
      </c>
      <c r="B40" s="26" t="s">
        <v>39</v>
      </c>
      <c r="C40" s="27"/>
      <c r="D40" s="26" t="s">
        <v>39</v>
      </c>
      <c r="E40" s="27"/>
      <c r="F40" s="26" t="s">
        <v>39</v>
      </c>
      <c r="G40" s="27"/>
      <c r="H40" s="26" t="s">
        <v>39</v>
      </c>
    </row>
    <row r="41" spans="1:8" s="14" customFormat="1" ht="13.5">
      <c r="A41" s="24"/>
      <c r="B41" s="17"/>
      <c r="C41" s="18"/>
      <c r="D41" s="17"/>
      <c r="E41" s="18"/>
      <c r="F41" s="17"/>
      <c r="G41" s="18"/>
      <c r="H41" s="17"/>
    </row>
    <row r="42" spans="2:8" s="14" customFormat="1" ht="13.5">
      <c r="B42" s="17"/>
      <c r="C42" s="18"/>
      <c r="D42" s="17"/>
      <c r="E42" s="18"/>
      <c r="F42" s="17"/>
      <c r="G42" s="18"/>
      <c r="H42" s="17"/>
    </row>
    <row r="43" spans="2:8" s="14" customFormat="1" ht="13.5">
      <c r="B43" s="17"/>
      <c r="C43" s="18"/>
      <c r="D43" s="17"/>
      <c r="E43" s="18"/>
      <c r="F43" s="17"/>
      <c r="G43" s="18"/>
      <c r="H43" s="17"/>
    </row>
    <row r="44" spans="2:8" s="14" customFormat="1" ht="13.5">
      <c r="B44" s="17"/>
      <c r="C44" s="18"/>
      <c r="D44" s="17"/>
      <c r="E44" s="18"/>
      <c r="F44" s="17"/>
      <c r="G44" s="18"/>
      <c r="H44" s="17"/>
    </row>
    <row r="45" spans="2:8" s="14" customFormat="1" ht="13.5">
      <c r="B45" s="17"/>
      <c r="C45" s="18"/>
      <c r="D45" s="17"/>
      <c r="E45" s="18"/>
      <c r="F45" s="17"/>
      <c r="G45" s="18"/>
      <c r="H45" s="17"/>
    </row>
    <row r="46" spans="2:8" s="14" customFormat="1" ht="13.5">
      <c r="B46" s="17"/>
      <c r="C46" s="18"/>
      <c r="D46" s="17"/>
      <c r="E46" s="18"/>
      <c r="F46" s="17"/>
      <c r="G46" s="18"/>
      <c r="H46" s="17"/>
    </row>
    <row r="47" spans="2:8" s="14" customFormat="1" ht="13.5">
      <c r="B47" s="17"/>
      <c r="C47" s="18"/>
      <c r="D47" s="17"/>
      <c r="E47" s="18"/>
      <c r="F47" s="17"/>
      <c r="G47" s="18"/>
      <c r="H47" s="17"/>
    </row>
    <row r="48" spans="2:8" s="14" customFormat="1" ht="13.5">
      <c r="B48" s="17"/>
      <c r="C48" s="18"/>
      <c r="D48" s="17"/>
      <c r="E48" s="18"/>
      <c r="F48" s="17"/>
      <c r="G48" s="18"/>
      <c r="H48" s="17"/>
    </row>
    <row r="49" spans="2:8" s="14" customFormat="1" ht="13.5">
      <c r="B49" s="17"/>
      <c r="C49" s="18"/>
      <c r="D49" s="17"/>
      <c r="E49" s="18"/>
      <c r="F49" s="17"/>
      <c r="G49" s="18"/>
      <c r="H49" s="17"/>
    </row>
    <row r="50" spans="2:8" s="14" customFormat="1" ht="13.5">
      <c r="B50" s="17"/>
      <c r="C50" s="18"/>
      <c r="D50" s="17"/>
      <c r="E50" s="18"/>
      <c r="F50" s="17"/>
      <c r="G50" s="18"/>
      <c r="H50" s="17"/>
    </row>
    <row r="51" spans="1:8" s="14" customFormat="1" ht="13.5">
      <c r="A51" s="24" t="s">
        <v>112</v>
      </c>
      <c r="B51" s="17"/>
      <c r="C51" s="18"/>
      <c r="D51" s="17"/>
      <c r="E51" s="18"/>
      <c r="F51" s="17"/>
      <c r="G51" s="18"/>
      <c r="H51" s="17"/>
    </row>
    <row r="52" spans="2:8" s="14" customFormat="1" ht="13.5">
      <c r="B52" s="17"/>
      <c r="C52" s="18"/>
      <c r="D52" s="17"/>
      <c r="E52" s="18"/>
      <c r="F52" s="17"/>
      <c r="G52" s="18"/>
      <c r="H52" s="17"/>
    </row>
    <row r="53" spans="1:8" s="14" customFormat="1" ht="13.5">
      <c r="A53" s="40" t="s">
        <v>101</v>
      </c>
      <c r="B53" s="17"/>
      <c r="C53" s="18"/>
      <c r="D53" s="17"/>
      <c r="E53" s="18"/>
      <c r="F53" s="17"/>
      <c r="G53" s="18"/>
      <c r="H53" s="17"/>
    </row>
    <row r="54" spans="1:8" s="14" customFormat="1" ht="13.5">
      <c r="A54" s="24" t="s">
        <v>102</v>
      </c>
      <c r="B54" s="17"/>
      <c r="C54" s="18"/>
      <c r="D54" s="17"/>
      <c r="E54" s="18"/>
      <c r="F54" s="17"/>
      <c r="G54" s="18"/>
      <c r="H54" s="17"/>
    </row>
    <row r="55" spans="1:8" s="14" customFormat="1" ht="13.5">
      <c r="A55" s="24"/>
      <c r="B55" s="17"/>
      <c r="C55" s="18"/>
      <c r="D55" s="17"/>
      <c r="E55" s="18"/>
      <c r="F55" s="17"/>
      <c r="G55" s="18"/>
      <c r="H55" s="17"/>
    </row>
    <row r="56" spans="1:8" s="14" customFormat="1" ht="13.5">
      <c r="A56" s="24"/>
      <c r="B56" s="17"/>
      <c r="C56" s="18"/>
      <c r="D56" s="17"/>
      <c r="E56" s="18"/>
      <c r="F56" s="17"/>
      <c r="G56" s="18"/>
      <c r="H56" s="17"/>
    </row>
    <row r="57" spans="2:8" s="14" customFormat="1" ht="13.5">
      <c r="B57" s="17"/>
      <c r="C57" s="18"/>
      <c r="D57" s="17"/>
      <c r="E57" s="18"/>
      <c r="F57" s="17"/>
      <c r="G57" s="18"/>
      <c r="H57" s="17"/>
    </row>
    <row r="58" spans="2:8" s="14" customFormat="1" ht="13.5">
      <c r="B58" s="17"/>
      <c r="C58" s="18"/>
      <c r="D58" s="17"/>
      <c r="E58" s="18"/>
      <c r="F58" s="17"/>
      <c r="G58" s="18"/>
      <c r="H58" s="17"/>
    </row>
    <row r="59" spans="2:8" s="14" customFormat="1" ht="13.5">
      <c r="B59" s="17"/>
      <c r="C59" s="18"/>
      <c r="D59" s="17"/>
      <c r="E59" s="18"/>
      <c r="F59" s="17"/>
      <c r="G59" s="18"/>
      <c r="H59" s="17"/>
    </row>
    <row r="60" spans="2:8" s="14" customFormat="1" ht="13.5">
      <c r="B60" s="17"/>
      <c r="C60" s="18"/>
      <c r="D60" s="17"/>
      <c r="E60" s="18"/>
      <c r="F60" s="17"/>
      <c r="G60" s="18"/>
      <c r="H60" s="17"/>
    </row>
    <row r="61" spans="2:8" s="14" customFormat="1" ht="13.5">
      <c r="B61" s="17"/>
      <c r="C61" s="18"/>
      <c r="D61" s="17"/>
      <c r="E61" s="18"/>
      <c r="F61" s="17"/>
      <c r="G61" s="18"/>
      <c r="H61" s="17"/>
    </row>
    <row r="62" spans="2:8" s="14" customFormat="1" ht="13.5">
      <c r="B62" s="17"/>
      <c r="C62" s="18"/>
      <c r="D62" s="17"/>
      <c r="E62" s="18"/>
      <c r="F62" s="17"/>
      <c r="G62" s="18"/>
      <c r="H62" s="17"/>
    </row>
    <row r="63" spans="2:8" s="14" customFormat="1" ht="13.5">
      <c r="B63" s="17"/>
      <c r="C63" s="18"/>
      <c r="D63" s="17"/>
      <c r="E63" s="18"/>
      <c r="F63" s="17"/>
      <c r="G63" s="18"/>
      <c r="H63" s="17"/>
    </row>
    <row r="64" spans="2:8" s="14" customFormat="1" ht="13.5">
      <c r="B64" s="17"/>
      <c r="C64" s="18"/>
      <c r="D64" s="17"/>
      <c r="E64" s="18"/>
      <c r="F64" s="17"/>
      <c r="G64" s="18"/>
      <c r="H64" s="17"/>
    </row>
    <row r="65" spans="2:8" s="14" customFormat="1" ht="13.5">
      <c r="B65" s="17"/>
      <c r="C65" s="18"/>
      <c r="D65" s="17"/>
      <c r="E65" s="18"/>
      <c r="F65" s="17"/>
      <c r="G65" s="18"/>
      <c r="H65" s="17"/>
    </row>
    <row r="66" spans="2:8" s="14" customFormat="1" ht="13.5">
      <c r="B66" s="17"/>
      <c r="C66" s="18"/>
      <c r="D66" s="17"/>
      <c r="E66" s="18"/>
      <c r="F66" s="17"/>
      <c r="G66" s="18"/>
      <c r="H66" s="17"/>
    </row>
    <row r="67" spans="2:8" s="14" customFormat="1" ht="13.5">
      <c r="B67" s="17"/>
      <c r="C67" s="18"/>
      <c r="D67" s="17"/>
      <c r="E67" s="18"/>
      <c r="F67" s="17"/>
      <c r="G67" s="18"/>
      <c r="H67" s="17"/>
    </row>
    <row r="68" spans="2:8" s="14" customFormat="1" ht="13.5">
      <c r="B68" s="17"/>
      <c r="C68" s="18"/>
      <c r="D68" s="17"/>
      <c r="E68" s="18"/>
      <c r="F68" s="17"/>
      <c r="G68" s="18"/>
      <c r="H68" s="17"/>
    </row>
    <row r="69" spans="2:8" s="14" customFormat="1" ht="13.5">
      <c r="B69" s="17"/>
      <c r="C69" s="18"/>
      <c r="D69" s="17"/>
      <c r="E69" s="18"/>
      <c r="F69" s="17"/>
      <c r="G69" s="18"/>
      <c r="H69" s="17"/>
    </row>
    <row r="70" spans="2:8" s="14" customFormat="1" ht="13.5">
      <c r="B70" s="17"/>
      <c r="C70" s="18"/>
      <c r="D70" s="17"/>
      <c r="E70" s="18"/>
      <c r="F70" s="17"/>
      <c r="G70" s="18"/>
      <c r="H70" s="17"/>
    </row>
    <row r="71" spans="2:8" s="14" customFormat="1" ht="13.5">
      <c r="B71" s="17"/>
      <c r="C71" s="18"/>
      <c r="D71" s="17"/>
      <c r="E71" s="18"/>
      <c r="F71" s="17"/>
      <c r="G71" s="18"/>
      <c r="H71" s="17"/>
    </row>
  </sheetData>
  <printOptions/>
  <pageMargins left="0.75" right="0.5" top="1" bottom="0.5" header="0.5" footer="0.25"/>
  <pageSetup fitToHeight="1" fitToWidth="1" horizontalDpi="600" verticalDpi="600" orientation="portrait" paperSize="9" scale="99" r:id="rId1"/>
  <headerFooter alignWithMargins="0">
    <oddHeader>&amp;L&amp;"Courier New,Regular"&amp;12  &amp;UMalaysia Mining Corporation Berhad (30245-H)         Page 1 of 18
&amp;C                                    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43">
      <selection activeCell="A59" sqref="A59"/>
    </sheetView>
  </sheetViews>
  <sheetFormatPr defaultColWidth="9.140625" defaultRowHeight="12.75"/>
  <cols>
    <col min="1" max="1" width="9.140625" style="33" customWidth="1"/>
    <col min="2" max="2" width="15.57421875" style="33" customWidth="1"/>
    <col min="3" max="3" width="15.140625" style="33" customWidth="1"/>
    <col min="4" max="4" width="9.00390625" style="33" customWidth="1"/>
    <col min="5" max="5" width="9.421875" style="33" customWidth="1"/>
    <col min="6" max="6" width="15.28125" style="34" customWidth="1"/>
    <col min="7" max="7" width="5.57421875" style="33" customWidth="1"/>
    <col min="8" max="8" width="15.28125" style="33" customWidth="1"/>
    <col min="9" max="9" width="3.28125" style="33" customWidth="1"/>
    <col min="10" max="16384" width="9.140625" style="33" customWidth="1"/>
  </cols>
  <sheetData>
    <row r="1" ht="19.5">
      <c r="A1" s="23" t="s">
        <v>103</v>
      </c>
    </row>
    <row r="2" spans="1:9" ht="19.5">
      <c r="A2" s="23" t="s">
        <v>126</v>
      </c>
      <c r="E2" s="35"/>
      <c r="F2" s="36"/>
      <c r="G2" s="35"/>
      <c r="H2" s="36"/>
      <c r="I2" s="35"/>
    </row>
    <row r="3" spans="5:9" ht="13.5">
      <c r="E3" s="35"/>
      <c r="F3" s="57" t="s">
        <v>81</v>
      </c>
      <c r="G3" s="58"/>
      <c r="H3" s="57" t="s">
        <v>81</v>
      </c>
      <c r="I3" s="35"/>
    </row>
    <row r="4" spans="6:9" ht="13.5">
      <c r="F4" s="59" t="str">
        <f>'Income statement'!B6</f>
        <v>31.10.03</v>
      </c>
      <c r="G4" s="60"/>
      <c r="H4" s="59" t="s">
        <v>77</v>
      </c>
      <c r="I4" s="35"/>
    </row>
    <row r="5" spans="1:9" ht="13.5">
      <c r="A5" s="37"/>
      <c r="B5" s="37"/>
      <c r="C5" s="37"/>
      <c r="D5" s="37"/>
      <c r="F5" s="61" t="s">
        <v>1</v>
      </c>
      <c r="G5" s="62"/>
      <c r="H5" s="61" t="s">
        <v>1</v>
      </c>
      <c r="I5" s="38"/>
    </row>
    <row r="6" spans="1:9" ht="13.5">
      <c r="A6" s="37"/>
      <c r="B6" s="37"/>
      <c r="C6" s="37"/>
      <c r="D6" s="37"/>
      <c r="F6" s="63" t="s">
        <v>74</v>
      </c>
      <c r="G6" s="62"/>
      <c r="H6" s="63" t="s">
        <v>118</v>
      </c>
      <c r="I6" s="38"/>
    </row>
    <row r="8" spans="1:8" ht="13.5">
      <c r="A8" s="32" t="s">
        <v>10</v>
      </c>
      <c r="B8" s="41"/>
      <c r="C8" s="41"/>
      <c r="D8" s="32"/>
      <c r="E8" s="41"/>
      <c r="F8" s="28">
        <v>3107288</v>
      </c>
      <c r="G8" s="32"/>
      <c r="H8" s="32">
        <v>2984132</v>
      </c>
    </row>
    <row r="9" spans="1:8" ht="13.5">
      <c r="A9" s="32" t="s">
        <v>2</v>
      </c>
      <c r="B9" s="41"/>
      <c r="C9" s="41"/>
      <c r="D9" s="32"/>
      <c r="E9" s="41"/>
      <c r="F9" s="28">
        <v>1442108</v>
      </c>
      <c r="G9" s="32"/>
      <c r="H9" s="32">
        <v>1008758</v>
      </c>
    </row>
    <row r="10" spans="1:8" ht="13.5">
      <c r="A10" s="32" t="s">
        <v>124</v>
      </c>
      <c r="B10" s="41"/>
      <c r="C10" s="41"/>
      <c r="D10" s="32"/>
      <c r="E10" s="41"/>
      <c r="F10" s="28">
        <v>7659</v>
      </c>
      <c r="G10" s="32"/>
      <c r="H10" s="32">
        <v>7659</v>
      </c>
    </row>
    <row r="11" spans="1:8" ht="13.5">
      <c r="A11" s="32" t="s">
        <v>3</v>
      </c>
      <c r="B11" s="41"/>
      <c r="C11" s="41"/>
      <c r="D11" s="32"/>
      <c r="E11" s="41"/>
      <c r="F11" s="28">
        <v>260634</v>
      </c>
      <c r="G11" s="32"/>
      <c r="H11" s="32">
        <v>265186</v>
      </c>
    </row>
    <row r="12" spans="1:8" ht="13.5">
      <c r="A12" s="28" t="s">
        <v>150</v>
      </c>
      <c r="B12" s="84"/>
      <c r="C12" s="84"/>
      <c r="D12" s="28"/>
      <c r="E12" s="41"/>
      <c r="F12" s="28">
        <v>22000</v>
      </c>
      <c r="G12" s="28"/>
      <c r="H12" s="28">
        <v>21012</v>
      </c>
    </row>
    <row r="13" spans="1:8" ht="13.5">
      <c r="A13" s="32" t="s">
        <v>64</v>
      </c>
      <c r="B13" s="32"/>
      <c r="C13" s="32"/>
      <c r="D13" s="32"/>
      <c r="E13" s="41"/>
      <c r="F13" s="28">
        <v>44392</v>
      </c>
      <c r="G13" s="28"/>
      <c r="H13" s="28">
        <v>46121</v>
      </c>
    </row>
    <row r="14" spans="1:8" ht="13.5">
      <c r="A14" s="32" t="s">
        <v>109</v>
      </c>
      <c r="B14" s="32"/>
      <c r="C14" s="32"/>
      <c r="D14" s="32"/>
      <c r="E14" s="41"/>
      <c r="F14" s="28">
        <f>11965-299</f>
        <v>11666</v>
      </c>
      <c r="G14" s="28"/>
      <c r="H14" s="28">
        <v>11965</v>
      </c>
    </row>
    <row r="15" spans="1:8" ht="13.5">
      <c r="A15" s="32" t="s">
        <v>71</v>
      </c>
      <c r="B15" s="32"/>
      <c r="C15" s="32"/>
      <c r="D15" s="32"/>
      <c r="E15" s="41"/>
      <c r="F15" s="42">
        <v>1808329</v>
      </c>
      <c r="G15" s="28"/>
      <c r="H15" s="42">
        <v>1816972</v>
      </c>
    </row>
    <row r="16" spans="1:8" ht="13.5">
      <c r="A16" s="32"/>
      <c r="B16" s="32"/>
      <c r="C16" s="32"/>
      <c r="D16" s="32"/>
      <c r="E16" s="41"/>
      <c r="F16" s="28">
        <f>SUM(F8:F15)</f>
        <v>6704076</v>
      </c>
      <c r="G16" s="28"/>
      <c r="H16" s="28">
        <f>SUM(H8:H15)</f>
        <v>6161805</v>
      </c>
    </row>
    <row r="17" spans="1:8" ht="13.5">
      <c r="A17" s="43" t="s">
        <v>18</v>
      </c>
      <c r="B17" s="32"/>
      <c r="C17" s="32"/>
      <c r="D17" s="32"/>
      <c r="E17" s="41"/>
      <c r="F17" s="28"/>
      <c r="G17" s="28"/>
      <c r="H17" s="28"/>
    </row>
    <row r="18" spans="1:8" ht="13.5">
      <c r="A18" s="32"/>
      <c r="B18" s="32" t="s">
        <v>11</v>
      </c>
      <c r="C18" s="41"/>
      <c r="D18" s="41"/>
      <c r="E18" s="41"/>
      <c r="F18" s="28">
        <v>26515</v>
      </c>
      <c r="G18" s="28"/>
      <c r="H18" s="28">
        <v>19254</v>
      </c>
    </row>
    <row r="19" spans="1:9" ht="13.5">
      <c r="A19" s="32"/>
      <c r="B19" s="32" t="s">
        <v>12</v>
      </c>
      <c r="C19" s="44"/>
      <c r="D19" s="41"/>
      <c r="E19" s="41"/>
      <c r="F19" s="28">
        <v>345552</v>
      </c>
      <c r="G19" s="28"/>
      <c r="H19" s="28">
        <v>328769</v>
      </c>
      <c r="I19" s="39"/>
    </row>
    <row r="20" spans="1:8" ht="13.5">
      <c r="A20" s="32"/>
      <c r="B20" s="32" t="s">
        <v>114</v>
      </c>
      <c r="C20" s="41"/>
      <c r="D20" s="41"/>
      <c r="E20" s="41"/>
      <c r="F20" s="42">
        <v>263067</v>
      </c>
      <c r="G20" s="28"/>
      <c r="H20" s="42">
        <v>501764</v>
      </c>
    </row>
    <row r="21" spans="1:8" ht="13.5">
      <c r="A21" s="32"/>
      <c r="B21" s="32"/>
      <c r="C21" s="32"/>
      <c r="D21" s="32"/>
      <c r="E21" s="41"/>
      <c r="F21" s="42">
        <f>SUM(F18:F20)</f>
        <v>635134</v>
      </c>
      <c r="G21" s="28"/>
      <c r="H21" s="42">
        <f>SUM(H18:H20)</f>
        <v>849787</v>
      </c>
    </row>
    <row r="22" spans="1:8" ht="13.5">
      <c r="A22" s="43" t="s">
        <v>17</v>
      </c>
      <c r="B22" s="32"/>
      <c r="C22" s="32"/>
      <c r="D22" s="32"/>
      <c r="E22" s="41"/>
      <c r="F22" s="28"/>
      <c r="G22" s="28"/>
      <c r="H22" s="28"/>
    </row>
    <row r="23" spans="1:9" ht="13.5">
      <c r="A23" s="32"/>
      <c r="B23" s="32" t="s">
        <v>13</v>
      </c>
      <c r="C23" s="44"/>
      <c r="D23" s="41"/>
      <c r="E23" s="41"/>
      <c r="F23" s="28">
        <v>330591</v>
      </c>
      <c r="G23" s="28"/>
      <c r="H23" s="28">
        <f>363698-1403+1177</f>
        <v>363472</v>
      </c>
      <c r="I23" s="39"/>
    </row>
    <row r="24" spans="1:9" ht="13.5">
      <c r="A24" s="32"/>
      <c r="B24" s="32" t="s">
        <v>4</v>
      </c>
      <c r="C24" s="41"/>
      <c r="D24" s="41"/>
      <c r="E24" s="41"/>
      <c r="F24" s="28">
        <v>407752</v>
      </c>
      <c r="G24" s="28"/>
      <c r="H24" s="28">
        <v>93365</v>
      </c>
      <c r="I24" s="39"/>
    </row>
    <row r="25" spans="1:9" ht="13.5">
      <c r="A25" s="32"/>
      <c r="B25" s="32" t="s">
        <v>67</v>
      </c>
      <c r="C25" s="41"/>
      <c r="D25" s="41"/>
      <c r="E25" s="41"/>
      <c r="F25" s="28">
        <v>46</v>
      </c>
      <c r="G25" s="32"/>
      <c r="H25" s="28">
        <v>1403</v>
      </c>
      <c r="I25" s="39"/>
    </row>
    <row r="26" spans="1:9" ht="13.5">
      <c r="A26" s="32"/>
      <c r="B26" s="32" t="s">
        <v>125</v>
      </c>
      <c r="C26" s="41"/>
      <c r="D26" s="41"/>
      <c r="E26" s="41"/>
      <c r="F26" s="28">
        <v>0</v>
      </c>
      <c r="G26" s="32"/>
      <c r="H26" s="28">
        <v>0</v>
      </c>
      <c r="I26" s="39"/>
    </row>
    <row r="27" spans="1:8" ht="13.5">
      <c r="A27" s="32"/>
      <c r="B27" s="32" t="s">
        <v>14</v>
      </c>
      <c r="C27" s="41"/>
      <c r="D27" s="41"/>
      <c r="E27" s="41"/>
      <c r="F27" s="42">
        <v>3757</v>
      </c>
      <c r="G27" s="29"/>
      <c r="H27" s="42">
        <v>21741</v>
      </c>
    </row>
    <row r="28" spans="1:8" ht="13.5">
      <c r="A28" s="32"/>
      <c r="B28" s="32"/>
      <c r="C28" s="32"/>
      <c r="D28" s="32"/>
      <c r="E28" s="41"/>
      <c r="F28" s="42">
        <f>SUM(F23:F27)</f>
        <v>742146</v>
      </c>
      <c r="G28" s="32"/>
      <c r="H28" s="42">
        <f>SUM(H23:H27)</f>
        <v>479981</v>
      </c>
    </row>
    <row r="29" spans="1:8" ht="13.5">
      <c r="A29" s="32"/>
      <c r="B29" s="32"/>
      <c r="C29" s="32"/>
      <c r="D29" s="32"/>
      <c r="E29" s="41"/>
      <c r="F29" s="28"/>
      <c r="G29" s="32"/>
      <c r="H29" s="32"/>
    </row>
    <row r="30" spans="1:8" ht="13.5">
      <c r="A30" s="43" t="s">
        <v>135</v>
      </c>
      <c r="B30" s="45"/>
      <c r="C30" s="45"/>
      <c r="D30" s="32"/>
      <c r="E30" s="41"/>
      <c r="F30" s="42">
        <f>+F21-F28</f>
        <v>-107012</v>
      </c>
      <c r="G30" s="32"/>
      <c r="H30" s="30">
        <f>+H21-H28</f>
        <v>369806</v>
      </c>
    </row>
    <row r="31" spans="1:8" ht="13.5">
      <c r="A31" s="43"/>
      <c r="B31" s="45"/>
      <c r="C31" s="45"/>
      <c r="D31" s="32"/>
      <c r="E31" s="41"/>
      <c r="F31" s="29"/>
      <c r="G31" s="31"/>
      <c r="H31" s="31"/>
    </row>
    <row r="32" spans="1:8" ht="14.25" thickBot="1">
      <c r="A32" s="43"/>
      <c r="B32" s="45"/>
      <c r="C32" s="45"/>
      <c r="D32" s="32"/>
      <c r="E32" s="41"/>
      <c r="F32" s="67">
        <f>+F16+F30</f>
        <v>6597064</v>
      </c>
      <c r="G32" s="32"/>
      <c r="H32" s="67">
        <f>+H16+H30</f>
        <v>6531611</v>
      </c>
    </row>
    <row r="33" spans="1:8" ht="14.25" thickTop="1">
      <c r="A33" s="43"/>
      <c r="B33" s="45"/>
      <c r="C33" s="45"/>
      <c r="D33" s="32"/>
      <c r="E33" s="41"/>
      <c r="F33" s="28"/>
      <c r="G33" s="32"/>
      <c r="H33" s="32"/>
    </row>
    <row r="34" spans="1:8" ht="13.5">
      <c r="A34" s="46" t="s">
        <v>7</v>
      </c>
      <c r="B34" s="32"/>
      <c r="C34" s="32"/>
      <c r="D34" s="32"/>
      <c r="E34" s="41"/>
      <c r="F34" s="28"/>
      <c r="G34" s="32"/>
      <c r="H34" s="28"/>
    </row>
    <row r="35" spans="1:8" ht="13.5">
      <c r="A35" s="46" t="s">
        <v>63</v>
      </c>
      <c r="B35" s="32"/>
      <c r="C35" s="32"/>
      <c r="D35" s="32"/>
      <c r="E35" s="41"/>
      <c r="F35" s="28"/>
      <c r="G35" s="32"/>
      <c r="H35" s="28"/>
    </row>
    <row r="36" spans="1:8" ht="13.5">
      <c r="A36" s="32" t="s">
        <v>8</v>
      </c>
      <c r="B36" s="41"/>
      <c r="C36" s="41"/>
      <c r="D36" s="32"/>
      <c r="E36" s="41"/>
      <c r="F36" s="28">
        <f>'Changes in equity'!B29</f>
        <v>112522</v>
      </c>
      <c r="G36" s="32"/>
      <c r="H36" s="28">
        <v>112141</v>
      </c>
    </row>
    <row r="37" spans="1:8" ht="13.5">
      <c r="A37" s="32" t="s">
        <v>61</v>
      </c>
      <c r="B37" s="41"/>
      <c r="C37" s="41"/>
      <c r="D37" s="32"/>
      <c r="E37" s="41"/>
      <c r="F37" s="42">
        <f>1322219+1232524+345060-11379-902</f>
        <v>2887522</v>
      </c>
      <c r="G37" s="32"/>
      <c r="H37" s="42">
        <f>2893174-1177</f>
        <v>2891997</v>
      </c>
    </row>
    <row r="38" spans="1:8" ht="13.5">
      <c r="A38" s="32"/>
      <c r="B38" s="32"/>
      <c r="C38" s="32"/>
      <c r="D38" s="32"/>
      <c r="E38" s="41"/>
      <c r="F38" s="28"/>
      <c r="G38" s="32"/>
      <c r="H38" s="28"/>
    </row>
    <row r="39" spans="1:8" ht="13.5">
      <c r="A39" s="46" t="s">
        <v>16</v>
      </c>
      <c r="B39" s="41"/>
      <c r="C39" s="41"/>
      <c r="D39" s="32"/>
      <c r="E39" s="41"/>
      <c r="F39" s="28">
        <f>SUM(F36:F38)</f>
        <v>3000044</v>
      </c>
      <c r="G39" s="32"/>
      <c r="H39" s="28">
        <f>SUM(H36:H38)</f>
        <v>3004138</v>
      </c>
    </row>
    <row r="40" spans="1:8" ht="13.5">
      <c r="A40" s="32"/>
      <c r="B40" s="41"/>
      <c r="C40" s="41"/>
      <c r="D40" s="32"/>
      <c r="E40" s="41"/>
      <c r="F40" s="28"/>
      <c r="G40" s="32"/>
      <c r="H40" s="28"/>
    </row>
    <row r="41" spans="1:8" ht="13.5">
      <c r="A41" s="32" t="s">
        <v>0</v>
      </c>
      <c r="B41" s="41"/>
      <c r="C41" s="41"/>
      <c r="D41" s="32"/>
      <c r="E41" s="41"/>
      <c r="F41" s="29">
        <v>151589</v>
      </c>
      <c r="G41" s="31"/>
      <c r="H41" s="29">
        <f>161953-10000</f>
        <v>151953</v>
      </c>
    </row>
    <row r="42" spans="1:8" ht="13.5">
      <c r="A42" s="32"/>
      <c r="B42" s="41"/>
      <c r="C42" s="41"/>
      <c r="D42" s="32"/>
      <c r="E42" s="41"/>
      <c r="F42" s="29"/>
      <c r="G42" s="31"/>
      <c r="H42" s="29"/>
    </row>
    <row r="43" spans="1:8" ht="13.5">
      <c r="A43" s="46" t="s">
        <v>111</v>
      </c>
      <c r="B43" s="41"/>
      <c r="C43" s="41"/>
      <c r="D43" s="32"/>
      <c r="E43" s="41"/>
      <c r="F43" s="29"/>
      <c r="G43" s="31"/>
      <c r="H43" s="29"/>
    </row>
    <row r="44" spans="1:8" ht="13.5">
      <c r="A44" s="32" t="s">
        <v>65</v>
      </c>
      <c r="B44" s="41"/>
      <c r="C44" s="41"/>
      <c r="D44" s="32"/>
      <c r="E44" s="41"/>
      <c r="F44" s="28"/>
      <c r="G44" s="32"/>
      <c r="H44" s="28"/>
    </row>
    <row r="45" spans="1:8" ht="13.5">
      <c r="A45" s="32" t="s">
        <v>66</v>
      </c>
      <c r="B45" s="41"/>
      <c r="C45" s="41"/>
      <c r="D45" s="32"/>
      <c r="E45" s="41"/>
      <c r="F45" s="29">
        <v>336769</v>
      </c>
      <c r="G45" s="31"/>
      <c r="H45" s="29">
        <v>336769</v>
      </c>
    </row>
    <row r="46" spans="1:8" ht="13.5">
      <c r="A46" s="32" t="s">
        <v>5</v>
      </c>
      <c r="B46" s="41"/>
      <c r="C46" s="41"/>
      <c r="D46" s="32"/>
      <c r="E46" s="41"/>
      <c r="F46" s="28">
        <f>3046242+3000</f>
        <v>3049242</v>
      </c>
      <c r="G46" s="32"/>
      <c r="H46" s="28">
        <v>2980924</v>
      </c>
    </row>
    <row r="47" spans="1:8" ht="13.5">
      <c r="A47" s="32" t="s">
        <v>67</v>
      </c>
      <c r="B47" s="41"/>
      <c r="C47" s="41"/>
      <c r="D47" s="32"/>
      <c r="E47" s="41"/>
      <c r="F47" s="28">
        <v>26</v>
      </c>
      <c r="G47" s="32"/>
      <c r="H47" s="28">
        <v>940</v>
      </c>
    </row>
    <row r="48" spans="1:8" ht="13.5">
      <c r="A48" s="32" t="s">
        <v>6</v>
      </c>
      <c r="B48" s="41"/>
      <c r="C48" s="41"/>
      <c r="D48" s="32"/>
      <c r="E48" s="41"/>
      <c r="F48" s="42">
        <v>59394</v>
      </c>
      <c r="G48" s="31"/>
      <c r="H48" s="42">
        <v>56887</v>
      </c>
    </row>
    <row r="49" spans="1:8" ht="13.5">
      <c r="A49" s="32"/>
      <c r="B49" s="41"/>
      <c r="C49" s="41"/>
      <c r="D49" s="32"/>
      <c r="E49" s="41"/>
      <c r="F49" s="29"/>
      <c r="G49" s="31"/>
      <c r="H49" s="29"/>
    </row>
    <row r="50" spans="1:8" ht="14.25" thickBot="1">
      <c r="A50" s="32"/>
      <c r="B50" s="32"/>
      <c r="C50" s="32"/>
      <c r="D50" s="32"/>
      <c r="E50" s="41"/>
      <c r="F50" s="66">
        <f>SUM(F39:F48)</f>
        <v>6597064</v>
      </c>
      <c r="G50" s="32"/>
      <c r="H50" s="66">
        <f>SUM(H39:H48)</f>
        <v>6531611</v>
      </c>
    </row>
    <row r="51" spans="1:8" ht="14.25" thickTop="1">
      <c r="A51" s="32"/>
      <c r="B51" s="32"/>
      <c r="C51" s="32"/>
      <c r="D51" s="32"/>
      <c r="E51" s="41"/>
      <c r="F51" s="28"/>
      <c r="G51" s="32"/>
      <c r="H51" s="28"/>
    </row>
    <row r="52" spans="1:5" ht="13.5">
      <c r="A52" s="28" t="s">
        <v>146</v>
      </c>
      <c r="B52" s="80"/>
      <c r="C52" s="78"/>
      <c r="D52" s="78"/>
      <c r="E52" s="78"/>
    </row>
    <row r="53" spans="1:8" ht="13.5">
      <c r="A53" s="28" t="s">
        <v>147</v>
      </c>
      <c r="B53" s="80"/>
      <c r="C53" s="78"/>
      <c r="D53" s="78"/>
      <c r="E53" s="78"/>
      <c r="F53" s="81">
        <v>66</v>
      </c>
      <c r="G53" s="79"/>
      <c r="H53" s="82" t="s">
        <v>148</v>
      </c>
    </row>
    <row r="54" spans="1:8" ht="13.5">
      <c r="A54" s="32"/>
      <c r="B54" s="41"/>
      <c r="C54" s="41"/>
      <c r="D54" s="41"/>
      <c r="E54" s="41"/>
      <c r="F54" s="47"/>
      <c r="G54" s="32"/>
      <c r="H54" s="46"/>
    </row>
    <row r="55" spans="1:8" ht="13.5">
      <c r="A55" s="32" t="s">
        <v>99</v>
      </c>
      <c r="B55" s="41"/>
      <c r="C55" s="41"/>
      <c r="D55" s="41"/>
      <c r="E55" s="41"/>
      <c r="F55" s="47"/>
      <c r="G55" s="32"/>
      <c r="H55" s="46"/>
    </row>
    <row r="56" spans="1:8" ht="13.5">
      <c r="A56" s="32" t="s">
        <v>104</v>
      </c>
      <c r="B56" s="32"/>
      <c r="C56" s="32"/>
      <c r="D56" s="32"/>
      <c r="E56" s="32"/>
      <c r="F56" s="28"/>
      <c r="G56" s="32"/>
      <c r="H56" s="32"/>
    </row>
    <row r="57" spans="1:8" ht="13.5">
      <c r="A57" s="76" t="s">
        <v>144</v>
      </c>
      <c r="B57" s="32"/>
      <c r="C57" s="32"/>
      <c r="D57" s="32"/>
      <c r="E57" s="32"/>
      <c r="F57" s="28"/>
      <c r="G57" s="32"/>
      <c r="H57" s="32"/>
    </row>
    <row r="58" spans="1:8" ht="13.5">
      <c r="A58" s="83" t="s">
        <v>149</v>
      </c>
      <c r="B58" s="34"/>
      <c r="C58" s="34"/>
      <c r="D58" s="34"/>
      <c r="E58" s="34"/>
      <c r="G58" s="34"/>
      <c r="H58" s="34"/>
    </row>
    <row r="59" spans="1:8" ht="13.5">
      <c r="A59" s="83" t="s">
        <v>151</v>
      </c>
      <c r="B59" s="34"/>
      <c r="C59" s="34"/>
      <c r="D59" s="34"/>
      <c r="E59" s="34"/>
      <c r="G59" s="34"/>
      <c r="H59" s="34"/>
    </row>
  </sheetData>
  <printOptions/>
  <pageMargins left="0.75" right="0.5" top="1" bottom="0.5" header="0.5" footer="0.25"/>
  <pageSetup fitToHeight="1" fitToWidth="1" horizontalDpi="600" verticalDpi="600" orientation="portrait" paperSize="9" scale="93" r:id="rId1"/>
  <headerFooter alignWithMargins="0">
    <oddHeader>&amp;L&amp;"Courier New,Regular"&amp;12  &amp;UMalaysia Mining Corporation Berhad (30245-H)         Page 2 of 18
&amp;R&amp;"Courier New,Regular"&amp;11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75" zoomScaleNormal="75" workbookViewId="0" topLeftCell="A25">
      <selection activeCell="N63" sqref="N63"/>
    </sheetView>
  </sheetViews>
  <sheetFormatPr defaultColWidth="9.140625" defaultRowHeight="12.75"/>
  <cols>
    <col min="1" max="1" width="25.57421875" style="4" customWidth="1"/>
    <col min="2" max="2" width="10.7109375" style="4" customWidth="1"/>
    <col min="3" max="3" width="13.8515625" style="4" customWidth="1"/>
    <col min="4" max="4" width="10.7109375" style="4" customWidth="1"/>
    <col min="5" max="5" width="12.7109375" style="4" customWidth="1"/>
    <col min="6" max="6" width="10.7109375" style="4" customWidth="1"/>
    <col min="7" max="7" width="0.85546875" style="4" customWidth="1"/>
    <col min="8" max="9" width="10.7109375" style="4" customWidth="1"/>
    <col min="10" max="10" width="12.7109375" style="4" customWidth="1"/>
    <col min="11" max="16384" width="9.140625" style="4" customWidth="1"/>
  </cols>
  <sheetData>
    <row r="1" ht="19.5">
      <c r="A1" s="50" t="s">
        <v>136</v>
      </c>
    </row>
    <row r="2" ht="19.5">
      <c r="A2" s="50" t="s">
        <v>127</v>
      </c>
    </row>
    <row r="3" spans="1:8" ht="13.5">
      <c r="A3" s="48"/>
      <c r="H3" s="7"/>
    </row>
    <row r="4" spans="1:8" ht="13.5">
      <c r="A4" s="48"/>
      <c r="H4" s="7"/>
    </row>
    <row r="5" spans="1:9" ht="14.25" thickBot="1">
      <c r="A5" s="48"/>
      <c r="C5" s="85" t="s">
        <v>70</v>
      </c>
      <c r="D5" s="85"/>
      <c r="E5" s="85"/>
      <c r="F5" s="85"/>
      <c r="G5" s="5"/>
      <c r="H5" s="85" t="s">
        <v>62</v>
      </c>
      <c r="I5" s="85"/>
    </row>
    <row r="6" spans="1:9" ht="13.5">
      <c r="A6" s="48"/>
      <c r="C6" s="10"/>
      <c r="D6" s="10"/>
      <c r="E6" s="10"/>
      <c r="F6" s="10"/>
      <c r="G6" s="5"/>
      <c r="H6" s="10"/>
      <c r="I6" s="10"/>
    </row>
    <row r="7" spans="1:9" ht="13.5">
      <c r="A7" s="48"/>
      <c r="C7" s="9"/>
      <c r="D7" s="5" t="s">
        <v>68</v>
      </c>
      <c r="E7" s="9"/>
      <c r="F7" s="9"/>
      <c r="G7" s="9"/>
      <c r="H7" s="9"/>
      <c r="I7" s="9"/>
    </row>
    <row r="8" spans="1:10" ht="13.5">
      <c r="A8" s="48"/>
      <c r="B8" s="5" t="s">
        <v>54</v>
      </c>
      <c r="C8" s="5" t="s">
        <v>54</v>
      </c>
      <c r="D8" s="10" t="s">
        <v>69</v>
      </c>
      <c r="E8" s="5" t="s">
        <v>56</v>
      </c>
      <c r="F8" s="5" t="s">
        <v>105</v>
      </c>
      <c r="G8" s="5"/>
      <c r="H8" s="5" t="s">
        <v>57</v>
      </c>
      <c r="I8" s="5" t="s">
        <v>73</v>
      </c>
      <c r="J8" s="5"/>
    </row>
    <row r="9" spans="1:10" ht="13.5">
      <c r="A9" s="48"/>
      <c r="B9" s="5" t="s">
        <v>53</v>
      </c>
      <c r="C9" s="5" t="s">
        <v>55</v>
      </c>
      <c r="D9" s="5" t="s">
        <v>78</v>
      </c>
      <c r="E9" s="5" t="s">
        <v>78</v>
      </c>
      <c r="F9" s="5" t="s">
        <v>61</v>
      </c>
      <c r="G9" s="5"/>
      <c r="H9" s="5" t="s">
        <v>58</v>
      </c>
      <c r="I9" s="5" t="s">
        <v>61</v>
      </c>
      <c r="J9" s="5" t="s">
        <v>59</v>
      </c>
    </row>
    <row r="10" spans="1:10" ht="13.5">
      <c r="A10" s="48"/>
      <c r="B10" s="5" t="s">
        <v>9</v>
      </c>
      <c r="C10" s="5" t="s">
        <v>9</v>
      </c>
      <c r="D10" s="5" t="s">
        <v>9</v>
      </c>
      <c r="E10" s="5" t="s">
        <v>9</v>
      </c>
      <c r="F10" s="5" t="s">
        <v>9</v>
      </c>
      <c r="G10" s="5"/>
      <c r="H10" s="5" t="s">
        <v>9</v>
      </c>
      <c r="I10" s="5" t="s">
        <v>9</v>
      </c>
      <c r="J10" s="5" t="s">
        <v>9</v>
      </c>
    </row>
    <row r="11" ht="13.5">
      <c r="A11" s="48"/>
    </row>
    <row r="12" spans="1:10" ht="13.5">
      <c r="A12" s="48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3.5">
      <c r="A13" s="48" t="s">
        <v>75</v>
      </c>
      <c r="B13" s="20">
        <v>112141</v>
      </c>
      <c r="C13" s="20">
        <v>1314412</v>
      </c>
      <c r="D13" s="20">
        <v>-52030</v>
      </c>
      <c r="E13" s="20">
        <v>30139</v>
      </c>
      <c r="F13" s="20">
        <v>311101</v>
      </c>
      <c r="G13" s="20"/>
      <c r="H13" s="20">
        <v>357599</v>
      </c>
      <c r="I13" s="20">
        <v>919988</v>
      </c>
      <c r="J13" s="20">
        <f>SUM(B13:I13)</f>
        <v>2993350</v>
      </c>
    </row>
    <row r="14" spans="1:10" ht="13.5">
      <c r="A14" s="49" t="s">
        <v>115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3.5">
      <c r="A15" s="48" t="s">
        <v>121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/>
      <c r="H15" s="8">
        <f>11965-1177</f>
        <v>10788</v>
      </c>
      <c r="I15" s="8">
        <v>0</v>
      </c>
      <c r="J15" s="8">
        <f>SUM(B15:I15)</f>
        <v>10788</v>
      </c>
    </row>
    <row r="16" spans="1:10" ht="13.5">
      <c r="A16" s="48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3.5">
      <c r="A17" s="49" t="s">
        <v>110</v>
      </c>
      <c r="B17" s="20">
        <f>SUM(B13:B16)</f>
        <v>112141</v>
      </c>
      <c r="C17" s="20">
        <f>SUM(C13:C16)</f>
        <v>1314412</v>
      </c>
      <c r="D17" s="20">
        <f>SUM(D13:D16)</f>
        <v>-52030</v>
      </c>
      <c r="E17" s="20">
        <f>SUM(E13:E16)</f>
        <v>30139</v>
      </c>
      <c r="F17" s="20">
        <f>SUM(F13:F16)</f>
        <v>311101</v>
      </c>
      <c r="G17" s="20"/>
      <c r="H17" s="20">
        <f>SUM(H13:H16)</f>
        <v>368387</v>
      </c>
      <c r="I17" s="20">
        <f>SUM(I13:I16)</f>
        <v>919988</v>
      </c>
      <c r="J17" s="20">
        <f>SUM(J13:J16)</f>
        <v>3004138</v>
      </c>
    </row>
    <row r="18" spans="1:10" ht="13.5">
      <c r="A18" s="48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3.5">
      <c r="A19" s="48" t="s">
        <v>79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3.5">
      <c r="A20" s="48" t="s">
        <v>80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20"/>
      <c r="H20" s="21">
        <f>+'Income statement'!F34</f>
        <v>24178</v>
      </c>
      <c r="I20" s="19">
        <v>0</v>
      </c>
      <c r="J20" s="19">
        <f>SUM(B20:I20)</f>
        <v>24178</v>
      </c>
    </row>
    <row r="21" spans="1:10" ht="13.5">
      <c r="A21" s="48"/>
      <c r="B21" s="19"/>
      <c r="C21" s="19"/>
      <c r="D21" s="19"/>
      <c r="E21" s="19"/>
      <c r="F21" s="19"/>
      <c r="G21" s="20"/>
      <c r="H21" s="21"/>
      <c r="I21" s="19"/>
      <c r="J21" s="19"/>
    </row>
    <row r="22" spans="1:10" ht="13.5">
      <c r="A22" s="48" t="s">
        <v>116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20"/>
      <c r="H22" s="21">
        <v>-35557</v>
      </c>
      <c r="I22" s="19">
        <v>0</v>
      </c>
      <c r="J22" s="19">
        <f>SUM(B22:I22)</f>
        <v>-35557</v>
      </c>
    </row>
    <row r="23" spans="1:10" ht="13.5">
      <c r="A23" s="48"/>
      <c r="B23" s="19"/>
      <c r="C23" s="19"/>
      <c r="D23" s="19"/>
      <c r="E23" s="19"/>
      <c r="F23" s="19"/>
      <c r="G23" s="20"/>
      <c r="H23" s="21"/>
      <c r="I23" s="19"/>
      <c r="J23" s="19"/>
    </row>
    <row r="24" spans="1:10" ht="13.5">
      <c r="A24" s="48" t="s">
        <v>117</v>
      </c>
      <c r="B24" s="19">
        <v>381</v>
      </c>
      <c r="C24" s="19">
        <v>7806</v>
      </c>
      <c r="D24" s="19">
        <v>0</v>
      </c>
      <c r="E24" s="19">
        <v>0</v>
      </c>
      <c r="F24" s="19">
        <v>0</v>
      </c>
      <c r="G24" s="20"/>
      <c r="H24" s="21">
        <v>0</v>
      </c>
      <c r="I24" s="19">
        <v>0</v>
      </c>
      <c r="J24" s="19">
        <f>SUM(B24:I24)</f>
        <v>8187</v>
      </c>
    </row>
    <row r="25" spans="1:10" ht="13.5">
      <c r="A25" s="48"/>
      <c r="B25" s="19"/>
      <c r="C25" s="19"/>
      <c r="D25" s="19"/>
      <c r="E25" s="19"/>
      <c r="F25" s="19"/>
      <c r="G25" s="20"/>
      <c r="H25" s="21"/>
      <c r="I25" s="19"/>
      <c r="J25" s="19"/>
    </row>
    <row r="26" spans="1:10" ht="13.5">
      <c r="A26" s="48" t="s">
        <v>60</v>
      </c>
      <c r="B26" s="19"/>
      <c r="C26" s="19"/>
      <c r="D26" s="20"/>
      <c r="E26" s="20"/>
      <c r="F26" s="20"/>
      <c r="G26" s="20"/>
      <c r="H26" s="20"/>
      <c r="I26" s="20"/>
      <c r="J26" s="19"/>
    </row>
    <row r="27" spans="1:10" ht="13.5">
      <c r="A27" s="48" t="s">
        <v>72</v>
      </c>
      <c r="B27" s="8">
        <v>0</v>
      </c>
      <c r="C27" s="8">
        <v>0</v>
      </c>
      <c r="D27" s="8">
        <v>-902</v>
      </c>
      <c r="E27" s="8">
        <v>0</v>
      </c>
      <c r="F27" s="8">
        <v>0</v>
      </c>
      <c r="G27" s="8"/>
      <c r="H27" s="8">
        <v>0</v>
      </c>
      <c r="I27" s="8">
        <v>0</v>
      </c>
      <c r="J27" s="8">
        <f>SUM(B27:I27)</f>
        <v>-902</v>
      </c>
    </row>
    <row r="28" spans="1:10" ht="13.5">
      <c r="A28" s="4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4.25" thickBot="1">
      <c r="A29" s="48" t="s">
        <v>131</v>
      </c>
      <c r="B29" s="22">
        <f>SUM(B17:B27)</f>
        <v>112522</v>
      </c>
      <c r="C29" s="22">
        <f>SUM(C17:C27)</f>
        <v>1322218</v>
      </c>
      <c r="D29" s="22">
        <f>SUM(D17:D27)</f>
        <v>-52932</v>
      </c>
      <c r="E29" s="22">
        <f>SUM(E17:E27)</f>
        <v>30139</v>
      </c>
      <c r="F29" s="22">
        <f>SUM(F17:F27)</f>
        <v>311101</v>
      </c>
      <c r="G29" s="22"/>
      <c r="H29" s="22">
        <f>SUM(H17:H27)</f>
        <v>357008</v>
      </c>
      <c r="I29" s="22">
        <f>SUM(I17:I27)</f>
        <v>919988</v>
      </c>
      <c r="J29" s="22">
        <f>SUM(J17:J27)</f>
        <v>3000044</v>
      </c>
    </row>
    <row r="30" ht="14.25" thickTop="1">
      <c r="A30" s="48"/>
    </row>
    <row r="31" spans="1:10" ht="13.5">
      <c r="A31" s="48"/>
      <c r="J31" s="6"/>
    </row>
    <row r="32" spans="1:10" ht="13.5">
      <c r="A32" s="48"/>
      <c r="J32" s="6"/>
    </row>
    <row r="33" spans="1:10" ht="13.5">
      <c r="A33" s="48" t="s">
        <v>141</v>
      </c>
      <c r="B33" s="20">
        <v>83614</v>
      </c>
      <c r="C33" s="20">
        <v>487129</v>
      </c>
      <c r="D33" s="20">
        <v>0</v>
      </c>
      <c r="E33" s="20">
        <v>30139</v>
      </c>
      <c r="F33" s="20">
        <v>205750</v>
      </c>
      <c r="G33" s="20"/>
      <c r="H33" s="20">
        <v>217556</v>
      </c>
      <c r="I33" s="20">
        <v>997230</v>
      </c>
      <c r="J33" s="20">
        <f>SUM(B33:I33)</f>
        <v>2021418</v>
      </c>
    </row>
    <row r="34" spans="1:10" ht="13.5">
      <c r="A34" s="49" t="s">
        <v>115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3.5">
      <c r="A35" s="48" t="s">
        <v>142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/>
      <c r="H35" s="8">
        <v>12040</v>
      </c>
      <c r="I35" s="8">
        <v>0</v>
      </c>
      <c r="J35" s="8">
        <f>SUM(B35:I35)</f>
        <v>12040</v>
      </c>
    </row>
    <row r="36" spans="1:10" ht="13.5">
      <c r="A36" s="48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3.5">
      <c r="A37" s="49" t="s">
        <v>110</v>
      </c>
      <c r="B37" s="20">
        <f>SUM(B33:B36)</f>
        <v>83614</v>
      </c>
      <c r="C37" s="20">
        <f>SUM(C33:C36)</f>
        <v>487129</v>
      </c>
      <c r="D37" s="20">
        <f>SUM(D33:D36)</f>
        <v>0</v>
      </c>
      <c r="E37" s="20">
        <f>SUM(E33:E36)</f>
        <v>30139</v>
      </c>
      <c r="F37" s="20">
        <f>SUM(F33:F36)</f>
        <v>205750</v>
      </c>
      <c r="G37" s="20"/>
      <c r="H37" s="20">
        <f>SUM(H33:H36)</f>
        <v>229596</v>
      </c>
      <c r="I37" s="20">
        <f>SUM(I33:I36)</f>
        <v>997230</v>
      </c>
      <c r="J37" s="20">
        <f>SUM(J33:J36)</f>
        <v>2033458</v>
      </c>
    </row>
    <row r="38" spans="1:10" ht="13.5">
      <c r="A38" s="48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3.5">
      <c r="A39" s="48" t="s">
        <v>79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3.5">
      <c r="A40" s="48" t="s">
        <v>80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20"/>
      <c r="H40" s="21">
        <v>91236</v>
      </c>
      <c r="I40" s="19">
        <v>0</v>
      </c>
      <c r="J40" s="19">
        <f>SUM(B40:I40)</f>
        <v>91236</v>
      </c>
    </row>
    <row r="41" spans="1:10" ht="13.5">
      <c r="A41" s="48"/>
      <c r="B41" s="19"/>
      <c r="C41" s="19"/>
      <c r="D41" s="19"/>
      <c r="E41" s="19"/>
      <c r="F41" s="19"/>
      <c r="G41" s="20"/>
      <c r="H41" s="21"/>
      <c r="I41" s="19"/>
      <c r="J41" s="19"/>
    </row>
    <row r="42" spans="1:10" ht="13.5">
      <c r="A42" s="48" t="s">
        <v>116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20"/>
      <c r="H42" s="21">
        <v>-18060</v>
      </c>
      <c r="I42" s="19">
        <v>0</v>
      </c>
      <c r="J42" s="19">
        <f>SUM(B42:I42)</f>
        <v>-18060</v>
      </c>
    </row>
    <row r="43" spans="1:10" ht="13.5">
      <c r="A43" s="48"/>
      <c r="B43" s="19"/>
      <c r="C43" s="19"/>
      <c r="D43" s="19"/>
      <c r="E43" s="19"/>
      <c r="F43" s="19"/>
      <c r="G43" s="20"/>
      <c r="H43" s="21"/>
      <c r="I43" s="19"/>
      <c r="J43" s="19"/>
    </row>
    <row r="44" spans="1:10" ht="13.5">
      <c r="A44" s="48" t="s">
        <v>60</v>
      </c>
      <c r="B44" s="19"/>
      <c r="C44" s="19"/>
      <c r="D44" s="20"/>
      <c r="E44" s="20"/>
      <c r="F44" s="20"/>
      <c r="G44" s="20"/>
      <c r="H44" s="20"/>
      <c r="I44" s="20"/>
      <c r="J44" s="19"/>
    </row>
    <row r="45" spans="1:10" ht="13.5">
      <c r="A45" s="48" t="s">
        <v>72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/>
      <c r="H45" s="8">
        <v>5723</v>
      </c>
      <c r="I45" s="8">
        <v>0</v>
      </c>
      <c r="J45" s="8">
        <f>SUM(B45:I45)</f>
        <v>5723</v>
      </c>
    </row>
    <row r="46" spans="1:10" ht="13.5">
      <c r="A46" s="4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4.25" thickBot="1">
      <c r="A47" s="48" t="s">
        <v>143</v>
      </c>
      <c r="B47" s="22">
        <f>SUM(B37:B45)</f>
        <v>83614</v>
      </c>
      <c r="C47" s="22">
        <f>SUM(C37:C45)</f>
        <v>487129</v>
      </c>
      <c r="D47" s="22">
        <f>SUM(D37:D45)</f>
        <v>0</v>
      </c>
      <c r="E47" s="22">
        <f>SUM(E37:E45)</f>
        <v>30139</v>
      </c>
      <c r="F47" s="22">
        <f>SUM(F37:F45)</f>
        <v>205750</v>
      </c>
      <c r="G47" s="22"/>
      <c r="H47" s="22">
        <f>SUM(H37:H45)</f>
        <v>308495</v>
      </c>
      <c r="I47" s="22">
        <f>SUM(I37:I45)</f>
        <v>997230</v>
      </c>
      <c r="J47" s="22">
        <f>SUM(J37:J45)</f>
        <v>2112357</v>
      </c>
    </row>
    <row r="48" ht="14.25" thickTop="1">
      <c r="A48" s="48"/>
    </row>
    <row r="49" spans="1:10" ht="13.5">
      <c r="A49" s="48"/>
      <c r="J49" s="6"/>
    </row>
    <row r="50" ht="13.5">
      <c r="A50" s="48" t="s">
        <v>145</v>
      </c>
    </row>
    <row r="51" ht="13.5">
      <c r="A51" s="48" t="s">
        <v>106</v>
      </c>
    </row>
    <row r="52" ht="13.5">
      <c r="A52" s="4" t="s">
        <v>107</v>
      </c>
    </row>
    <row r="67" ht="13.5">
      <c r="A67" s="4" t="s">
        <v>138</v>
      </c>
    </row>
    <row r="68" ht="13.5">
      <c r="A68" s="4" t="s">
        <v>137</v>
      </c>
    </row>
  </sheetData>
  <mergeCells count="2">
    <mergeCell ref="C5:F5"/>
    <mergeCell ref="H5:I5"/>
  </mergeCells>
  <printOptions/>
  <pageMargins left="0.75" right="0.25" top="1" bottom="0.5" header="0.5" footer="0.25"/>
  <pageSetup fitToHeight="1" fitToWidth="1" horizontalDpi="600" verticalDpi="600" orientation="portrait" paperSize="9" scale="79" r:id="rId1"/>
  <headerFooter alignWithMargins="0">
    <oddHeader>&amp;L&amp;"Courier New,Regular"&amp;12  &amp;UMalaysia Mining Corporation Berhad (30245-H)                         Page 3 of 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C15" sqref="C15"/>
    </sheetView>
  </sheetViews>
  <sheetFormatPr defaultColWidth="9.140625" defaultRowHeight="12.75"/>
  <cols>
    <col min="1" max="1" width="4.00390625" style="14" customWidth="1"/>
    <col min="2" max="2" width="2.57421875" style="14" customWidth="1"/>
    <col min="3" max="3" width="68.57421875" style="14" customWidth="1"/>
    <col min="4" max="5" width="13.28125" style="17" customWidth="1"/>
    <col min="6" max="16384" width="9.140625" style="14" customWidth="1"/>
  </cols>
  <sheetData>
    <row r="1" spans="1:5" s="51" customFormat="1" ht="19.5">
      <c r="A1" s="1" t="s">
        <v>120</v>
      </c>
      <c r="D1" s="52"/>
      <c r="E1" s="52"/>
    </row>
    <row r="2" spans="1:5" s="51" customFormat="1" ht="19.5">
      <c r="A2" s="1" t="s">
        <v>127</v>
      </c>
      <c r="D2" s="52"/>
      <c r="E2" s="52"/>
    </row>
    <row r="3" spans="4:5" s="51" customFormat="1" ht="13.5">
      <c r="D3" s="52"/>
      <c r="E3" s="52"/>
    </row>
    <row r="4" spans="4:5" s="51" customFormat="1" ht="13.5">
      <c r="D4" s="53" t="s">
        <v>132</v>
      </c>
      <c r="E4" s="53" t="s">
        <v>132</v>
      </c>
    </row>
    <row r="5" spans="4:5" s="51" customFormat="1" ht="13.5">
      <c r="D5" s="53" t="s">
        <v>82</v>
      </c>
      <c r="E5" s="53" t="s">
        <v>82</v>
      </c>
    </row>
    <row r="6" spans="1:8" ht="13.5">
      <c r="A6" s="51"/>
      <c r="D6" s="72" t="s">
        <v>128</v>
      </c>
      <c r="E6" s="72" t="s">
        <v>129</v>
      </c>
      <c r="G6" s="13"/>
      <c r="H6" s="13"/>
    </row>
    <row r="7" spans="1:8" ht="13.5">
      <c r="A7" s="16"/>
      <c r="B7" s="16"/>
      <c r="C7" s="16"/>
      <c r="D7" s="53" t="s">
        <v>9</v>
      </c>
      <c r="E7" s="53" t="s">
        <v>9</v>
      </c>
      <c r="G7" s="13"/>
      <c r="H7" s="13"/>
    </row>
    <row r="8" spans="1:8" ht="13.5">
      <c r="A8" s="54" t="s">
        <v>85</v>
      </c>
      <c r="B8" s="16"/>
      <c r="C8" s="16"/>
      <c r="G8" s="13"/>
      <c r="H8" s="13"/>
    </row>
    <row r="9" spans="1:5" ht="13.5">
      <c r="A9" s="14" t="s">
        <v>19</v>
      </c>
      <c r="D9" s="28">
        <v>90083</v>
      </c>
      <c r="E9" s="28">
        <v>161969</v>
      </c>
    </row>
    <row r="10" spans="1:5" ht="13.5">
      <c r="A10" s="14" t="s">
        <v>46</v>
      </c>
      <c r="D10" s="28"/>
      <c r="E10" s="28"/>
    </row>
    <row r="11" spans="2:5" ht="13.5">
      <c r="B11" s="14" t="s">
        <v>20</v>
      </c>
      <c r="D11" s="29">
        <v>154710</v>
      </c>
      <c r="E11" s="29">
        <v>-2494</v>
      </c>
    </row>
    <row r="12" spans="2:5" ht="13.5">
      <c r="B12" s="14" t="s">
        <v>40</v>
      </c>
      <c r="D12" s="29">
        <v>135930</v>
      </c>
      <c r="E12" s="29">
        <v>12926</v>
      </c>
    </row>
    <row r="13" spans="2:5" ht="13.5">
      <c r="B13" s="14" t="s">
        <v>41</v>
      </c>
      <c r="D13" s="29">
        <v>-11908</v>
      </c>
      <c r="E13" s="29">
        <v>-13235</v>
      </c>
    </row>
    <row r="14" spans="2:5" ht="13.5">
      <c r="B14" s="14" t="s">
        <v>42</v>
      </c>
      <c r="D14" s="29">
        <v>-54973</v>
      </c>
      <c r="E14" s="29">
        <v>-56326</v>
      </c>
    </row>
    <row r="15" spans="2:5" ht="13.5">
      <c r="B15" s="14" t="s">
        <v>83</v>
      </c>
      <c r="D15" s="42">
        <v>-88361</v>
      </c>
      <c r="E15" s="42">
        <v>-74179</v>
      </c>
    </row>
    <row r="16" spans="4:5" ht="13.5">
      <c r="D16" s="29"/>
      <c r="E16" s="29"/>
    </row>
    <row r="17" spans="1:5" ht="13.5">
      <c r="A17" s="14" t="s">
        <v>47</v>
      </c>
      <c r="D17" s="28">
        <f>SUM(D9:D15)</f>
        <v>225481</v>
      </c>
      <c r="E17" s="28">
        <f>SUM(E9:E15)</f>
        <v>28661</v>
      </c>
    </row>
    <row r="18" spans="1:5" ht="13.5">
      <c r="A18" s="14" t="s">
        <v>48</v>
      </c>
      <c r="D18" s="28"/>
      <c r="E18" s="28"/>
    </row>
    <row r="19" spans="2:5" ht="13.5">
      <c r="B19" s="14" t="s">
        <v>21</v>
      </c>
      <c r="D19" s="28">
        <v>-35786</v>
      </c>
      <c r="E19" s="28">
        <v>-91187</v>
      </c>
    </row>
    <row r="20" spans="2:5" ht="13.5">
      <c r="B20" s="14" t="s">
        <v>22</v>
      </c>
      <c r="D20" s="42">
        <v>-33098</v>
      </c>
      <c r="E20" s="42">
        <v>-8490</v>
      </c>
    </row>
    <row r="21" spans="4:5" ht="13.5">
      <c r="D21" s="29"/>
      <c r="E21" s="29"/>
    </row>
    <row r="22" spans="1:5" ht="13.5">
      <c r="A22" s="14" t="s">
        <v>96</v>
      </c>
      <c r="D22" s="32">
        <f>SUM(D17:D20)</f>
        <v>156597</v>
      </c>
      <c r="E22" s="32">
        <f>SUM(E17:E20)</f>
        <v>-71016</v>
      </c>
    </row>
    <row r="23" spans="1:5" ht="13.5">
      <c r="A23" s="14" t="s">
        <v>24</v>
      </c>
      <c r="D23" s="32">
        <f>-D12</f>
        <v>-135930</v>
      </c>
      <c r="E23" s="32">
        <f>-E12</f>
        <v>-12926</v>
      </c>
    </row>
    <row r="24" spans="1:5" ht="13.5">
      <c r="A24" s="14" t="s">
        <v>23</v>
      </c>
      <c r="D24" s="30">
        <v>-15914</v>
      </c>
      <c r="E24" s="30">
        <v>-12287</v>
      </c>
    </row>
    <row r="25" spans="4:5" ht="13.5">
      <c r="D25" s="32"/>
      <c r="E25" s="32"/>
    </row>
    <row r="26" spans="1:5" ht="13.5">
      <c r="A26" s="51" t="s">
        <v>86</v>
      </c>
      <c r="D26" s="68">
        <f>SUM(D22:D24)</f>
        <v>4753</v>
      </c>
      <c r="E26" s="68">
        <f>SUM(E22:E24)</f>
        <v>-96229</v>
      </c>
    </row>
    <row r="27" spans="4:5" ht="13.5">
      <c r="D27" s="32"/>
      <c r="E27" s="32"/>
    </row>
    <row r="28" spans="1:5" ht="13.5">
      <c r="A28" s="51" t="s">
        <v>87</v>
      </c>
      <c r="D28" s="32"/>
      <c r="E28" s="32"/>
    </row>
    <row r="29" spans="1:5" ht="13.5">
      <c r="A29" s="14" t="s">
        <v>119</v>
      </c>
      <c r="D29" s="32">
        <v>-16975</v>
      </c>
      <c r="E29" s="32">
        <v>0</v>
      </c>
    </row>
    <row r="30" spans="1:5" ht="13.5">
      <c r="A30" s="14" t="s">
        <v>45</v>
      </c>
      <c r="D30" s="32">
        <v>-242953</v>
      </c>
      <c r="E30" s="32">
        <v>-84326</v>
      </c>
    </row>
    <row r="31" spans="1:5" ht="13.5">
      <c r="A31" s="14" t="s">
        <v>133</v>
      </c>
      <c r="D31" s="32">
        <v>-383223</v>
      </c>
      <c r="E31" s="32">
        <v>-22860</v>
      </c>
    </row>
    <row r="32" spans="1:5" ht="13.5">
      <c r="A32" s="14" t="s">
        <v>139</v>
      </c>
      <c r="D32" s="32">
        <v>0</v>
      </c>
      <c r="E32" s="32">
        <v>-1562</v>
      </c>
    </row>
    <row r="33" spans="1:5" ht="13.5">
      <c r="A33" s="14" t="s">
        <v>140</v>
      </c>
      <c r="D33" s="32">
        <v>0</v>
      </c>
      <c r="E33" s="32">
        <v>25837</v>
      </c>
    </row>
    <row r="34" spans="1:5" ht="13.5">
      <c r="A34" s="14" t="s">
        <v>44</v>
      </c>
      <c r="D34" s="28">
        <v>1098</v>
      </c>
      <c r="E34" s="28">
        <v>1953</v>
      </c>
    </row>
    <row r="35" spans="1:5" ht="13.5">
      <c r="A35" s="14" t="s">
        <v>25</v>
      </c>
      <c r="D35" s="28">
        <f>-D13</f>
        <v>11908</v>
      </c>
      <c r="E35" s="28">
        <f>-E13</f>
        <v>13235</v>
      </c>
    </row>
    <row r="36" spans="1:5" ht="13.5">
      <c r="A36" s="14" t="s">
        <v>43</v>
      </c>
      <c r="D36" s="29">
        <f>-D14</f>
        <v>54973</v>
      </c>
      <c r="E36" s="29">
        <f>-E14</f>
        <v>56326</v>
      </c>
    </row>
    <row r="37" spans="1:5" ht="13.5">
      <c r="A37" s="14" t="s">
        <v>88</v>
      </c>
      <c r="D37" s="30">
        <v>-988</v>
      </c>
      <c r="E37" s="30">
        <v>-3035</v>
      </c>
    </row>
    <row r="38" spans="4:5" ht="13.5">
      <c r="D38" s="31"/>
      <c r="E38" s="31"/>
    </row>
    <row r="39" spans="1:5" ht="13.5">
      <c r="A39" s="51" t="s">
        <v>97</v>
      </c>
      <c r="D39" s="68">
        <f>SUM(D29:D37)</f>
        <v>-576160</v>
      </c>
      <c r="E39" s="68">
        <f>SUM(E29:E37)</f>
        <v>-14432</v>
      </c>
    </row>
    <row r="40" spans="1:5" ht="13.5">
      <c r="A40" s="51"/>
      <c r="B40" s="51"/>
      <c r="D40" s="32"/>
      <c r="E40" s="32"/>
    </row>
    <row r="41" spans="1:5" ht="13.5">
      <c r="A41" s="51" t="s">
        <v>89</v>
      </c>
      <c r="D41" s="32"/>
      <c r="E41" s="32"/>
    </row>
    <row r="42" spans="1:5" ht="13.5">
      <c r="A42" s="14" t="s">
        <v>90</v>
      </c>
      <c r="D42" s="32">
        <v>376889</v>
      </c>
      <c r="E42" s="32">
        <v>149314</v>
      </c>
    </row>
    <row r="43" spans="1:5" ht="13.5">
      <c r="A43" s="14" t="s">
        <v>91</v>
      </c>
      <c r="D43" s="32">
        <v>-1000</v>
      </c>
      <c r="E43" s="32">
        <v>-64562</v>
      </c>
    </row>
    <row r="44" spans="1:5" ht="13.5">
      <c r="A44" s="14" t="s">
        <v>134</v>
      </c>
      <c r="D44" s="32">
        <v>-35557</v>
      </c>
      <c r="E44" s="32">
        <v>-12040</v>
      </c>
    </row>
    <row r="45" spans="1:5" ht="13.5">
      <c r="A45" s="14" t="s">
        <v>122</v>
      </c>
      <c r="D45" s="32">
        <v>-11262</v>
      </c>
      <c r="E45" s="32">
        <v>-9884</v>
      </c>
    </row>
    <row r="46" spans="1:5" ht="13.5">
      <c r="A46" s="14" t="s">
        <v>92</v>
      </c>
      <c r="D46" s="30">
        <v>-2271</v>
      </c>
      <c r="E46" s="30">
        <v>0</v>
      </c>
    </row>
    <row r="47" spans="4:5" ht="13.5">
      <c r="D47" s="32"/>
      <c r="E47" s="32"/>
    </row>
    <row r="48" spans="1:5" ht="13.5">
      <c r="A48" s="51" t="s">
        <v>98</v>
      </c>
      <c r="D48" s="68">
        <f>SUM(D42:D47)</f>
        <v>326799</v>
      </c>
      <c r="E48" s="68">
        <f>SUM(E42:E47)</f>
        <v>62828</v>
      </c>
    </row>
    <row r="49" spans="1:5" ht="13.5">
      <c r="A49" s="51"/>
      <c r="B49" s="51"/>
      <c r="D49" s="32"/>
      <c r="E49" s="32"/>
    </row>
    <row r="50" spans="1:5" ht="13.5">
      <c r="A50" s="14" t="s">
        <v>123</v>
      </c>
      <c r="D50" s="32">
        <f>+D26+D39+D48</f>
        <v>-244608</v>
      </c>
      <c r="E50" s="32">
        <f>+E26+E39+E48</f>
        <v>-47833</v>
      </c>
    </row>
    <row r="51" spans="1:5" ht="13.5">
      <c r="A51" s="14" t="s">
        <v>93</v>
      </c>
      <c r="D51" s="32">
        <v>-902</v>
      </c>
      <c r="E51" s="32">
        <v>5928</v>
      </c>
    </row>
    <row r="52" spans="1:5" ht="13.5">
      <c r="A52" s="14" t="s">
        <v>94</v>
      </c>
      <c r="D52" s="30">
        <v>501399</v>
      </c>
      <c r="E52" s="30">
        <v>362262</v>
      </c>
    </row>
    <row r="53" spans="4:5" ht="13.5">
      <c r="D53" s="31"/>
      <c r="E53" s="31"/>
    </row>
    <row r="54" spans="1:5" ht="14.25" thickBot="1">
      <c r="A54" s="51" t="s">
        <v>95</v>
      </c>
      <c r="D54" s="71">
        <f>SUM(D50:D52)</f>
        <v>255889</v>
      </c>
      <c r="E54" s="71">
        <f>SUM(E50:E52)</f>
        <v>320357</v>
      </c>
    </row>
    <row r="55" spans="1:5" ht="14.25" thickTop="1">
      <c r="A55" s="54"/>
      <c r="B55" s="54"/>
      <c r="C55" s="54"/>
      <c r="D55" s="32"/>
      <c r="E55" s="32"/>
    </row>
    <row r="56" spans="1:5" ht="13.5">
      <c r="A56" s="54" t="s">
        <v>49</v>
      </c>
      <c r="B56" s="54"/>
      <c r="C56" s="54"/>
      <c r="D56" s="32"/>
      <c r="E56" s="32"/>
    </row>
    <row r="57" spans="1:5" ht="13.5">
      <c r="A57" s="54"/>
      <c r="B57" s="16" t="s">
        <v>50</v>
      </c>
      <c r="C57" s="54"/>
      <c r="D57" s="32">
        <v>263067</v>
      </c>
      <c r="E57" s="32">
        <v>322486</v>
      </c>
    </row>
    <row r="58" spans="1:5" ht="13.5">
      <c r="A58" s="54"/>
      <c r="B58" s="16" t="s">
        <v>51</v>
      </c>
      <c r="C58" s="54"/>
      <c r="D58" s="32">
        <f>-6171-1007</f>
        <v>-7178</v>
      </c>
      <c r="E58" s="32">
        <v>-2129</v>
      </c>
    </row>
    <row r="59" spans="1:5" ht="14.25" thickBot="1">
      <c r="A59" s="54"/>
      <c r="B59" s="16"/>
      <c r="C59" s="54"/>
      <c r="D59" s="69">
        <f>SUM(D57:D58)</f>
        <v>255889</v>
      </c>
      <c r="E59" s="69">
        <f>SUM(E57:E58)</f>
        <v>320357</v>
      </c>
    </row>
    <row r="60" spans="1:5" ht="14.25" thickTop="1">
      <c r="A60" s="54"/>
      <c r="B60" s="16"/>
      <c r="C60" s="54"/>
      <c r="D60" s="70"/>
      <c r="E60" s="70"/>
    </row>
    <row r="61" ht="13.5">
      <c r="A61" s="14" t="s">
        <v>108</v>
      </c>
    </row>
    <row r="62" ht="13.5">
      <c r="A62" s="14" t="s">
        <v>102</v>
      </c>
    </row>
  </sheetData>
  <printOptions/>
  <pageMargins left="0.75" right="0.5" top="1" bottom="0.5" header="0.5" footer="0.25"/>
  <pageSetup fitToHeight="1" fitToWidth="1" horizontalDpi="600" verticalDpi="600" orientation="portrait" paperSize="9" scale="88" r:id="rId1"/>
  <headerFooter alignWithMargins="0">
    <oddHeader>&amp;L&amp;"Courier New,Regular"&amp;12&amp;UMalaysia Mining Corporation Berhad (30245-H)                Page 4 of 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Muhammad Firdaus</cp:lastModifiedBy>
  <cp:lastPrinted>2003-12-12T09:32:54Z</cp:lastPrinted>
  <dcterms:created xsi:type="dcterms:W3CDTF">2001-05-23T03:51:52Z</dcterms:created>
  <dcterms:modified xsi:type="dcterms:W3CDTF">2003-12-12T10:13:50Z</dcterms:modified>
  <cp:category/>
  <cp:version/>
  <cp:contentType/>
  <cp:contentStatus/>
</cp:coreProperties>
</file>